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codeName="ThisWorkbook" autoCompressPictures="0"/>
  <bookViews>
    <workbookView xWindow="40" yWindow="20" windowWidth="19060" windowHeight="7640" tabRatio="851"/>
  </bookViews>
  <sheets>
    <sheet name="Coversheet" sheetId="1" r:id="rId1"/>
    <sheet name="Overview" sheetId="2" r:id="rId2"/>
    <sheet name="Change Log" sheetId="30" r:id="rId3"/>
    <sheet name="Summary 1.02 (Final)" sheetId="42" r:id="rId4"/>
    <sheet name="Position &amp; Trade v1.01 (Final)" sheetId="44" r:id="rId5"/>
    <sheet name="P&amp;T v1.02 (Final)" sheetId="49" r:id="rId6"/>
    <sheet name="Daily Activity v1.01 (Final)" sheetId="48" r:id="rId7"/>
    <sheet name="Daily Activity v1.02 (Final)" sheetId="51" r:id="rId8"/>
    <sheet name="Coll. Holdings v1.01 (Final)" sheetId="50" r:id="rId9"/>
    <sheet name="Upcoming Cash Flows v1 (Final)" sheetId="36" r:id="rId10"/>
    <sheet name="Cash Settlement v1.0 (Final)" sheetId="33" r:id="rId11"/>
    <sheet name="Data Fields" sheetId="14" r:id="rId12"/>
    <sheet name="Deprioritized Fields" sheetId="32" r:id="rId13"/>
    <sheet name="CCS Contacts" sheetId="15" r:id="rId14"/>
  </sheets>
  <definedNames>
    <definedName name="_xlnm._FilterDatabase" localSheetId="2" hidden="1">'Change Log'!$B$3:$J$3</definedName>
    <definedName name="_xlnm._FilterDatabase" localSheetId="11" hidden="1">'Data Fields'!#REF!</definedName>
    <definedName name="FODataFields">'Data Fields'!$B$325:$D$338</definedName>
    <definedName name="_xlnm.Print_Area" localSheetId="0">Coversheet!$B$2:$M$41,Coversheet!$O$2:$Z$26</definedName>
    <definedName name="_xlnm.Print_Titles" localSheetId="10">'Cash Settlement v1.0 (Final)'!$A:$B</definedName>
    <definedName name="_xlnm.Print_Titles" localSheetId="8">'Coll. Holdings v1.01 (Final)'!$A:$B</definedName>
    <definedName name="_xlnm.Print_Titles" localSheetId="6">'Daily Activity v1.01 (Final)'!$A:$B</definedName>
    <definedName name="_xlnm.Print_Titles" localSheetId="7">'Daily Activity v1.02 (Final)'!$A:$B</definedName>
    <definedName name="_xlnm.Print_Titles" localSheetId="11">'Data Fields'!$1:$2</definedName>
    <definedName name="_xlnm.Print_Titles" localSheetId="1">Overview!$1:$1</definedName>
    <definedName name="_xlnm.Print_Titles" localSheetId="5">'P&amp;T v1.02 (Final)'!$A:$B</definedName>
    <definedName name="_xlnm.Print_Titles" localSheetId="4">'Position &amp; Trade v1.01 (Final)'!$A:$B</definedName>
    <definedName name="_xlnm.Print_Titles" localSheetId="3">'Summary 1.02 (Final)'!$A:$B</definedName>
    <definedName name="_xlnm.Print_Titles" localSheetId="9">'Upcoming Cash Flows v1 (Final)'!$A:$B</definedName>
    <definedName name="Z_A58359F2_8DFE_42CD_B155_98B9EC2D6C4B_.wvu.Cols" localSheetId="2" hidden="1">'Change Log'!$C:$C,'Change Log'!$IY:$IY,'Change Log'!$SU:$SU,'Change Log'!$ACQ:$ACQ,'Change Log'!$AMM:$AMM,'Change Log'!$AWI:$AWI,'Change Log'!$BGE:$BGE,'Change Log'!$BQA:$BQA,'Change Log'!$BZW:$BZW,'Change Log'!$CJS:$CJS,'Change Log'!$CTO:$CTO,'Change Log'!$DDK:$DDK,'Change Log'!$DNG:$DNG,'Change Log'!$DXC:$DXC,'Change Log'!$EGY:$EGY,'Change Log'!$EQU:$EQU,'Change Log'!$FAQ:$FAQ,'Change Log'!$FKM:$FKM,'Change Log'!$FUI:$FUI,'Change Log'!$GEE:$GEE,'Change Log'!$GOA:$GOA,'Change Log'!$GXW:$GXW,'Change Log'!$HHS:$HHS,'Change Log'!$HRO:$HRO,'Change Log'!$IBK:$IBK,'Change Log'!$ILG:$ILG,'Change Log'!$IVC:$IVC,'Change Log'!$JEY:$JEY,'Change Log'!$JOU:$JOU,'Change Log'!$JYQ:$JYQ,'Change Log'!$KIM:$KIM,'Change Log'!$KSI:$KSI,'Change Log'!$LCE:$LCE,'Change Log'!$LMA:$LMA,'Change Log'!$LVW:$LVW,'Change Log'!$MFS:$MFS,'Change Log'!$MPO:$MPO,'Change Log'!$MZK:$MZK,'Change Log'!$NJG:$NJG,'Change Log'!$NTC:$NTC,'Change Log'!$OCY:$OCY,'Change Log'!$OMU:$OMU,'Change Log'!$OWQ:$OWQ,'Change Log'!$PGM:$PGM,'Change Log'!$PQI:$PQI,'Change Log'!$QAE:$QAE,'Change Log'!$QKA:$QKA,'Change Log'!$QTW:$QTW,'Change Log'!$RDS:$RDS,'Change Log'!$RNO:$RNO,'Change Log'!$RXK:$RXK,'Change Log'!$SHG:$SHG,'Change Log'!$SRC:$SRC,'Change Log'!$TAY:$TAY,'Change Log'!$TKU:$TKU,'Change Log'!$TUQ:$TUQ,'Change Log'!$UEM:$UEM,'Change Log'!$UOI:$UOI,'Change Log'!$UYE:$UYE,'Change Log'!$VIA:$VIA,'Change Log'!$VRW:$VRW,'Change Log'!$WBS:$WBS,'Change Log'!$WLO:$WLO,'Change Log'!$WVK:$WVK</definedName>
    <definedName name="Z_A58359F2_8DFE_42CD_B155_98B9EC2D6C4B_.wvu.Cols" localSheetId="11" hidden="1">'Data Fields'!$G:$H</definedName>
    <definedName name="Z_A58359F2_8DFE_42CD_B155_98B9EC2D6C4B_.wvu.FilterData" localSheetId="2" hidden="1">'Change Log'!$B$3:$J$3</definedName>
    <definedName name="Z_A58359F2_8DFE_42CD_B155_98B9EC2D6C4B_.wvu.PrintArea" localSheetId="0" hidden="1">Coversheet!$B$2:$M$41,Coversheet!$O$2:$Z$26</definedName>
    <definedName name="Z_A58359F2_8DFE_42CD_B155_98B9EC2D6C4B_.wvu.PrintTitles" localSheetId="10" hidden="1">'Cash Settlement v1.0 (Final)'!$A:$B</definedName>
    <definedName name="Z_A58359F2_8DFE_42CD_B155_98B9EC2D6C4B_.wvu.PrintTitles" localSheetId="8" hidden="1">'Coll. Holdings v1.01 (Final)'!$A:$B</definedName>
    <definedName name="Z_A58359F2_8DFE_42CD_B155_98B9EC2D6C4B_.wvu.PrintTitles" localSheetId="6" hidden="1">'Daily Activity v1.01 (Final)'!$A:$B</definedName>
    <definedName name="Z_A58359F2_8DFE_42CD_B155_98B9EC2D6C4B_.wvu.PrintTitles" localSheetId="7" hidden="1">'Daily Activity v1.02 (Final)'!$A:$B</definedName>
    <definedName name="Z_A58359F2_8DFE_42CD_B155_98B9EC2D6C4B_.wvu.PrintTitles" localSheetId="11" hidden="1">'Data Fields'!$1:$2</definedName>
    <definedName name="Z_A58359F2_8DFE_42CD_B155_98B9EC2D6C4B_.wvu.PrintTitles" localSheetId="1" hidden="1">Overview!$1:$1</definedName>
    <definedName name="Z_A58359F2_8DFE_42CD_B155_98B9EC2D6C4B_.wvu.PrintTitles" localSheetId="5" hidden="1">'P&amp;T v1.02 (Final)'!$A:$B</definedName>
    <definedName name="Z_A58359F2_8DFE_42CD_B155_98B9EC2D6C4B_.wvu.PrintTitles" localSheetId="4" hidden="1">'Position &amp; Trade v1.01 (Final)'!$A:$B</definedName>
    <definedName name="Z_A58359F2_8DFE_42CD_B155_98B9EC2D6C4B_.wvu.PrintTitles" localSheetId="9" hidden="1">'Upcoming Cash Flows v1 (Final)'!$A:$B</definedName>
    <definedName name="Z_A58359F2_8DFE_42CD_B155_98B9EC2D6C4B_.wvu.Rows" localSheetId="8" hidden="1">'Coll. Holdings v1.01 (Final)'!$11:$12</definedName>
    <definedName name="Z_A58359F2_8DFE_42CD_B155_98B9EC2D6C4B_.wvu.Rows" localSheetId="6" hidden="1">'Daily Activity v1.01 (Final)'!$12:$13,'Daily Activity v1.01 (Final)'!$15:$17</definedName>
    <definedName name="Z_A58359F2_8DFE_42CD_B155_98B9EC2D6C4B_.wvu.Rows" localSheetId="7" hidden="1">'Daily Activity v1.02 (Final)'!$12:$13,'Daily Activity v1.02 (Final)'!$15:$17</definedName>
    <definedName name="Z_A58359F2_8DFE_42CD_B155_98B9EC2D6C4B_.wvu.Rows" localSheetId="5" hidden="1">'P&amp;T v1.02 (Final)'!$13:$14,'P&amp;T v1.02 (Final)'!$16:$18</definedName>
    <definedName name="Z_A58359F2_8DFE_42CD_B155_98B9EC2D6C4B_.wvu.Rows" localSheetId="4" hidden="1">'Position &amp; Trade v1.01 (Final)'!$12:$13,'Position &amp; Trade v1.01 (Final)'!$15:$17</definedName>
    <definedName name="Z_BCEA21E6_3919_4361_83F2_F9D5B199F108_.wvu.PrintTitles" localSheetId="3" hidden="1">'Summary 1.02 (Final)'!$A:$B</definedName>
    <definedName name="Z_BCEA21E6_3919_4361_83F2_F9D5B199F108_.wvu.Rows" localSheetId="3" hidden="1">'Summary 1.02 (Final)'!$10:$11</definedName>
    <definedName name="Z_D619F1E9_C50D_4B52_89C5_2A5A0850ED20_.wvu.PrintTitles" localSheetId="3" hidden="1">'Summary 1.02 (Final)'!$A:$B</definedName>
    <definedName name="Z_D619F1E9_C50D_4B52_89C5_2A5A0850ED20_.wvu.Rows" localSheetId="3" hidden="1">'Summary 1.02 (Final)'!$10:$11</definedName>
    <definedName name="Z_DF5C099A_A735_4458_B3D7_1C8EFB308B1A_.wvu.Cols" localSheetId="2" hidden="1">'Change Log'!$C:$C,'Change Log'!$IY:$IY,'Change Log'!$SU:$SU,'Change Log'!$ACQ:$ACQ,'Change Log'!$AMM:$AMM,'Change Log'!$AWI:$AWI,'Change Log'!$BGE:$BGE,'Change Log'!$BQA:$BQA,'Change Log'!$BZW:$BZW,'Change Log'!$CJS:$CJS,'Change Log'!$CTO:$CTO,'Change Log'!$DDK:$DDK,'Change Log'!$DNG:$DNG,'Change Log'!$DXC:$DXC,'Change Log'!$EGY:$EGY,'Change Log'!$EQU:$EQU,'Change Log'!$FAQ:$FAQ,'Change Log'!$FKM:$FKM,'Change Log'!$FUI:$FUI,'Change Log'!$GEE:$GEE,'Change Log'!$GOA:$GOA,'Change Log'!$GXW:$GXW,'Change Log'!$HHS:$HHS,'Change Log'!$HRO:$HRO,'Change Log'!$IBK:$IBK,'Change Log'!$ILG:$ILG,'Change Log'!$IVC:$IVC,'Change Log'!$JEY:$JEY,'Change Log'!$JOU:$JOU,'Change Log'!$JYQ:$JYQ,'Change Log'!$KIM:$KIM,'Change Log'!$KSI:$KSI,'Change Log'!$LCE:$LCE,'Change Log'!$LMA:$LMA,'Change Log'!$LVW:$LVW,'Change Log'!$MFS:$MFS,'Change Log'!$MPO:$MPO,'Change Log'!$MZK:$MZK,'Change Log'!$NJG:$NJG,'Change Log'!$NTC:$NTC,'Change Log'!$OCY:$OCY,'Change Log'!$OMU:$OMU,'Change Log'!$OWQ:$OWQ,'Change Log'!$PGM:$PGM,'Change Log'!$PQI:$PQI,'Change Log'!$QAE:$QAE,'Change Log'!$QKA:$QKA,'Change Log'!$QTW:$QTW,'Change Log'!$RDS:$RDS,'Change Log'!$RNO:$RNO,'Change Log'!$RXK:$RXK,'Change Log'!$SHG:$SHG,'Change Log'!$SRC:$SRC,'Change Log'!$TAY:$TAY,'Change Log'!$TKU:$TKU,'Change Log'!$TUQ:$TUQ,'Change Log'!$UEM:$UEM,'Change Log'!$UOI:$UOI,'Change Log'!$UYE:$UYE,'Change Log'!$VIA:$VIA,'Change Log'!$VRW:$VRW,'Change Log'!$WBS:$WBS,'Change Log'!$WLO:$WLO,'Change Log'!$WVK:$WVK</definedName>
    <definedName name="Z_DF5C099A_A735_4458_B3D7_1C8EFB308B1A_.wvu.Cols" localSheetId="11" hidden="1">'Data Fields'!$G:$H</definedName>
    <definedName name="Z_DF5C099A_A735_4458_B3D7_1C8EFB308B1A_.wvu.FilterData" localSheetId="2" hidden="1">'Change Log'!$B$3:$J$3</definedName>
    <definedName name="Z_DF5C099A_A735_4458_B3D7_1C8EFB308B1A_.wvu.PrintArea" localSheetId="0" hidden="1">Coversheet!$B$2:$M$41,Coversheet!$O$2:$Z$26</definedName>
    <definedName name="Z_DF5C099A_A735_4458_B3D7_1C8EFB308B1A_.wvu.PrintTitles" localSheetId="10" hidden="1">'Cash Settlement v1.0 (Final)'!$A:$B</definedName>
    <definedName name="Z_DF5C099A_A735_4458_B3D7_1C8EFB308B1A_.wvu.PrintTitles" localSheetId="8" hidden="1">'Coll. Holdings v1.01 (Final)'!$A:$B</definedName>
    <definedName name="Z_DF5C099A_A735_4458_B3D7_1C8EFB308B1A_.wvu.PrintTitles" localSheetId="6" hidden="1">'Daily Activity v1.01 (Final)'!$A:$B</definedName>
    <definedName name="Z_DF5C099A_A735_4458_B3D7_1C8EFB308B1A_.wvu.PrintTitles" localSheetId="7" hidden="1">'Daily Activity v1.02 (Final)'!$A:$B</definedName>
    <definedName name="Z_DF5C099A_A735_4458_B3D7_1C8EFB308B1A_.wvu.PrintTitles" localSheetId="11" hidden="1">'Data Fields'!$1:$2</definedName>
    <definedName name="Z_DF5C099A_A735_4458_B3D7_1C8EFB308B1A_.wvu.PrintTitles" localSheetId="1" hidden="1">Overview!$1:$1</definedName>
    <definedName name="Z_DF5C099A_A735_4458_B3D7_1C8EFB308B1A_.wvu.PrintTitles" localSheetId="5" hidden="1">'P&amp;T v1.02 (Final)'!$A:$B</definedName>
    <definedName name="Z_DF5C099A_A735_4458_B3D7_1C8EFB308B1A_.wvu.PrintTitles" localSheetId="4" hidden="1">'Position &amp; Trade v1.01 (Final)'!$A:$B</definedName>
    <definedName name="Z_DF5C099A_A735_4458_B3D7_1C8EFB308B1A_.wvu.PrintTitles" localSheetId="9" hidden="1">'Upcoming Cash Flows v1 (Final)'!$A:$B</definedName>
    <definedName name="Z_DF5C099A_A735_4458_B3D7_1C8EFB308B1A_.wvu.Rows" localSheetId="8" hidden="1">'Coll. Holdings v1.01 (Final)'!$11:$12</definedName>
    <definedName name="Z_DF5C099A_A735_4458_B3D7_1C8EFB308B1A_.wvu.Rows" localSheetId="6" hidden="1">'Daily Activity v1.01 (Final)'!$12:$13,'Daily Activity v1.01 (Final)'!$15:$17</definedName>
    <definedName name="Z_DF5C099A_A735_4458_B3D7_1C8EFB308B1A_.wvu.Rows" localSheetId="7" hidden="1">'Daily Activity v1.02 (Final)'!$12:$13,'Daily Activity v1.02 (Final)'!$15:$17</definedName>
    <definedName name="Z_DF5C099A_A735_4458_B3D7_1C8EFB308B1A_.wvu.Rows" localSheetId="5" hidden="1">'P&amp;T v1.02 (Final)'!$13:$14,'P&amp;T v1.02 (Final)'!$16:$18</definedName>
    <definedName name="Z_DF5C099A_A735_4458_B3D7_1C8EFB308B1A_.wvu.Rows" localSheetId="4" hidden="1">'Position &amp; Trade v1.01 (Final)'!$12:$13,'Position &amp; Trade v1.01 (Final)'!$15:$17</definedName>
  </definedNames>
  <calcPr calcId="140001" concurrentCalc="0"/>
  <customWorkbookViews>
    <customWorkbookView name="Phil Matricardi - Personal View" guid="{DF5C099A-A735-4458-B3D7-1C8EFB308B1A}" mergeInterval="0" personalView="1" maximized="1" windowWidth="1680" windowHeight="773" tabRatio="668" activeSheetId="14"/>
    <customWorkbookView name="WIN764BIT - Personal View" guid="{A58359F2-8DFE-42CD-B155-98B9EC2D6C4B}" mergeInterval="0" personalView="1" maximized="1" windowWidth="1596" windowHeight="687" tabRatio="668"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P5" i="51" l="1"/>
  <c r="CN5" i="51"/>
  <c r="CO5" i="51"/>
  <c r="CP5" i="51"/>
  <c r="CQ5" i="51"/>
  <c r="CR5" i="51"/>
  <c r="CS5" i="51"/>
  <c r="CT5" i="51"/>
  <c r="CU5" i="51"/>
  <c r="CM5" i="51"/>
  <c r="CL5" i="51"/>
  <c r="CK5" i="51"/>
  <c r="CJ5" i="51"/>
  <c r="CI5" i="51"/>
  <c r="CH5" i="51"/>
  <c r="CG5" i="51"/>
  <c r="CF5" i="51"/>
  <c r="CE5" i="51"/>
  <c r="CD5" i="51"/>
  <c r="CC5" i="51"/>
  <c r="CB5" i="51"/>
  <c r="CA5" i="51"/>
  <c r="BZ5" i="51"/>
  <c r="BY5" i="51"/>
  <c r="BX5" i="51"/>
  <c r="BW5" i="51"/>
  <c r="BV5" i="51"/>
  <c r="BU5" i="51"/>
  <c r="BT5" i="51"/>
  <c r="BS5" i="51"/>
  <c r="BR5" i="51"/>
  <c r="BQ5" i="51"/>
  <c r="BP5" i="51"/>
  <c r="BO5" i="51"/>
  <c r="BN5" i="51"/>
  <c r="BM5" i="51"/>
  <c r="BL5" i="51"/>
  <c r="BK5" i="51"/>
  <c r="BJ5" i="51"/>
  <c r="BI5" i="51"/>
  <c r="BH5" i="51"/>
  <c r="BG5" i="51"/>
  <c r="BF5" i="51"/>
  <c r="BE5" i="51"/>
  <c r="BD5" i="51"/>
  <c r="BC5" i="51"/>
  <c r="BB5" i="51"/>
  <c r="BA5" i="51"/>
  <c r="AZ5" i="51"/>
  <c r="AY5" i="51"/>
  <c r="AX5" i="51"/>
  <c r="AW5" i="51"/>
  <c r="AV5" i="51"/>
  <c r="AU5" i="51"/>
  <c r="AT5" i="51"/>
  <c r="AS5" i="51"/>
  <c r="AR5" i="51"/>
  <c r="AQ5" i="51"/>
  <c r="AP5" i="51"/>
  <c r="AO5" i="51"/>
  <c r="AN5" i="51"/>
  <c r="AM5" i="51"/>
  <c r="AL5" i="51"/>
  <c r="AK5" i="51"/>
  <c r="AJ5" i="51"/>
  <c r="AI5" i="51"/>
  <c r="AH5" i="51"/>
  <c r="AG5" i="51"/>
  <c r="AF5" i="51"/>
  <c r="AE5" i="51"/>
  <c r="AD5" i="51"/>
  <c r="AC5" i="51"/>
  <c r="AB5" i="51"/>
  <c r="AA5" i="51"/>
  <c r="Z5" i="51"/>
  <c r="Y5" i="51"/>
  <c r="X5" i="51"/>
  <c r="W5" i="51"/>
  <c r="V5" i="51"/>
  <c r="U5" i="51"/>
  <c r="T5" i="51"/>
  <c r="S5" i="51"/>
  <c r="R5" i="51"/>
  <c r="Q5" i="51"/>
  <c r="O5" i="51"/>
  <c r="N5" i="51"/>
  <c r="M5" i="51"/>
  <c r="L5" i="51"/>
  <c r="K5" i="51"/>
  <c r="J5" i="51"/>
  <c r="I5" i="51"/>
  <c r="H5" i="51"/>
  <c r="G5" i="51"/>
  <c r="F5" i="51"/>
  <c r="E5" i="51"/>
  <c r="D5" i="51"/>
  <c r="C5" i="51"/>
  <c r="CC13" i="51"/>
  <c r="CB13" i="51"/>
  <c r="CA13" i="51"/>
  <c r="BZ13" i="51"/>
  <c r="BY13" i="51"/>
  <c r="BX13" i="51"/>
  <c r="BW13" i="51"/>
  <c r="BQ13" i="51"/>
  <c r="BR13" i="51"/>
  <c r="BS13" i="51"/>
  <c r="BT13" i="51"/>
  <c r="BV13" i="51"/>
  <c r="BO13" i="51"/>
  <c r="BP13" i="51"/>
  <c r="BM13" i="51"/>
  <c r="BF13" i="51"/>
  <c r="BG13" i="51"/>
  <c r="BH13" i="51"/>
  <c r="BI13" i="51"/>
  <c r="BJ13" i="51"/>
  <c r="BL13" i="51"/>
  <c r="BN13" i="51"/>
  <c r="AJ13" i="51"/>
  <c r="AK13" i="51"/>
  <c r="AM13" i="51"/>
  <c r="AN13" i="51"/>
  <c r="AO13" i="51"/>
  <c r="AP13" i="51"/>
  <c r="AQ13" i="51"/>
  <c r="AR13" i="51"/>
  <c r="AS13" i="51"/>
  <c r="AT13" i="51"/>
  <c r="AU13" i="51"/>
  <c r="AV13" i="51"/>
  <c r="AX13" i="51"/>
  <c r="AY13" i="51"/>
  <c r="AZ13" i="51"/>
  <c r="BA13" i="51"/>
  <c r="BB13" i="51"/>
  <c r="BC13" i="51"/>
  <c r="BD13" i="51"/>
  <c r="BE13" i="51"/>
  <c r="V13" i="51"/>
  <c r="W13" i="51"/>
  <c r="Z13" i="51"/>
  <c r="AA13" i="51"/>
  <c r="AB13" i="51"/>
  <c r="AC13" i="51"/>
  <c r="AE13" i="51"/>
  <c r="AF13" i="51"/>
  <c r="AG13" i="51"/>
  <c r="S13" i="51"/>
  <c r="T13" i="51"/>
  <c r="U13" i="51"/>
  <c r="H13" i="51"/>
  <c r="I13" i="51"/>
  <c r="M13" i="51"/>
  <c r="D13" i="51"/>
  <c r="E13" i="51"/>
  <c r="F13" i="51"/>
  <c r="G13" i="51"/>
  <c r="A13" i="51"/>
  <c r="B13" i="51"/>
  <c r="C13" i="51"/>
  <c r="BD8" i="51"/>
  <c r="BA8" i="51"/>
  <c r="BE8" i="51"/>
  <c r="AY8" i="51"/>
  <c r="AT8" i="51"/>
  <c r="AS8" i="51"/>
  <c r="AR8" i="51"/>
  <c r="BX7" i="51"/>
  <c r="N13" i="51"/>
  <c r="J13" i="51"/>
  <c r="L13" i="51"/>
  <c r="K13" i="51"/>
  <c r="O13" i="51"/>
  <c r="P13" i="51"/>
  <c r="Q13" i="51"/>
  <c r="R13" i="51"/>
  <c r="DA5" i="49"/>
  <c r="DB5" i="49"/>
  <c r="CY5" i="49"/>
  <c r="CZ5" i="49"/>
  <c r="CW5" i="49"/>
  <c r="CX5" i="49"/>
  <c r="CV5" i="49"/>
  <c r="CU5" i="49"/>
  <c r="CT5" i="49"/>
  <c r="CS5" i="49"/>
  <c r="AL5" i="42"/>
  <c r="AM5" i="42"/>
  <c r="CT5" i="44"/>
  <c r="P5" i="50"/>
  <c r="AV5" i="42"/>
  <c r="D5" i="44"/>
  <c r="AW5" i="42"/>
  <c r="AM5" i="50"/>
  <c r="AL5" i="50"/>
  <c r="CM5" i="48"/>
  <c r="CL5" i="48"/>
  <c r="CK5" i="48"/>
  <c r="CJ5" i="48"/>
  <c r="AI5" i="48"/>
  <c r="U5" i="48"/>
  <c r="T5" i="48"/>
  <c r="S5" i="48"/>
  <c r="AL12" i="50"/>
  <c r="AJ12" i="50"/>
  <c r="AK12" i="50"/>
  <c r="AC12" i="50"/>
  <c r="AD12" i="50"/>
  <c r="W12" i="50"/>
  <c r="X12" i="50"/>
  <c r="U12" i="50"/>
  <c r="V12" i="50"/>
  <c r="N12" i="50"/>
  <c r="K12" i="50"/>
  <c r="O12" i="50"/>
  <c r="H12" i="50"/>
  <c r="L12" i="50"/>
  <c r="D12" i="50"/>
  <c r="E12" i="50"/>
  <c r="F12" i="50"/>
  <c r="G12" i="50"/>
  <c r="AI7" i="50"/>
  <c r="AK7" i="50"/>
  <c r="AK5" i="50"/>
  <c r="AJ5" i="50"/>
  <c r="AI5" i="50"/>
  <c r="AH5" i="50"/>
  <c r="AG5" i="50"/>
  <c r="AF5" i="50"/>
  <c r="AE5" i="50"/>
  <c r="AD5" i="50"/>
  <c r="AC5" i="50"/>
  <c r="AB5" i="50"/>
  <c r="AA5" i="50"/>
  <c r="Z5" i="50"/>
  <c r="Y5" i="50"/>
  <c r="X5" i="50"/>
  <c r="W5" i="50"/>
  <c r="V5" i="50"/>
  <c r="U5" i="50"/>
  <c r="T5" i="50"/>
  <c r="S5" i="50"/>
  <c r="R5" i="50"/>
  <c r="Q5" i="50"/>
  <c r="O5" i="50"/>
  <c r="N5" i="50"/>
  <c r="M5" i="50"/>
  <c r="L5" i="50"/>
  <c r="K5" i="50"/>
  <c r="J5" i="50"/>
  <c r="I5" i="50"/>
  <c r="H5" i="50"/>
  <c r="G5" i="50"/>
  <c r="F5" i="50"/>
  <c r="E5" i="50"/>
  <c r="D5" i="50"/>
  <c r="C5" i="50"/>
  <c r="I12" i="50"/>
  <c r="M12" i="50"/>
  <c r="J12" i="50"/>
  <c r="CS5" i="44"/>
  <c r="CR5" i="44"/>
  <c r="CQ5" i="44"/>
  <c r="CP5" i="44"/>
  <c r="CO5" i="44"/>
  <c r="AG5" i="44"/>
  <c r="U5" i="44"/>
  <c r="T5" i="44"/>
  <c r="S5" i="44"/>
  <c r="AF5" i="42"/>
  <c r="CH14" i="49"/>
  <c r="CG14" i="49"/>
  <c r="CF14" i="49"/>
  <c r="CE14" i="49"/>
  <c r="CD14" i="49"/>
  <c r="CC14" i="49"/>
  <c r="CB14" i="49"/>
  <c r="CA14" i="49"/>
  <c r="BU14" i="49"/>
  <c r="BV14" i="49"/>
  <c r="BW14" i="49"/>
  <c r="BX14" i="49"/>
  <c r="BY14" i="49"/>
  <c r="BZ14" i="49"/>
  <c r="BO14" i="49"/>
  <c r="BP14" i="49"/>
  <c r="BQ14" i="49"/>
  <c r="BR14" i="49"/>
  <c r="BT14" i="49"/>
  <c r="BM14" i="49"/>
  <c r="BN14" i="49"/>
  <c r="BK14" i="49"/>
  <c r="BD14" i="49"/>
  <c r="BE14" i="49"/>
  <c r="BF14" i="49"/>
  <c r="BG14" i="49"/>
  <c r="BH14" i="49"/>
  <c r="BJ14" i="49"/>
  <c r="BL14" i="49"/>
  <c r="AH14" i="49"/>
  <c r="AI14" i="49"/>
  <c r="AK14" i="49"/>
  <c r="AL14" i="49"/>
  <c r="AM14" i="49"/>
  <c r="AN14" i="49"/>
  <c r="AO14" i="49"/>
  <c r="AP14" i="49"/>
  <c r="AQ14" i="49"/>
  <c r="AR14" i="49"/>
  <c r="AS14" i="49"/>
  <c r="AT14" i="49"/>
  <c r="AV14" i="49"/>
  <c r="AW14" i="49"/>
  <c r="AX14" i="49"/>
  <c r="AY14" i="49"/>
  <c r="AZ14" i="49"/>
  <c r="BA14" i="49"/>
  <c r="BB14" i="49"/>
  <c r="BC14" i="49"/>
  <c r="V14" i="49"/>
  <c r="W14" i="49"/>
  <c r="Y14" i="49"/>
  <c r="Z14" i="49"/>
  <c r="AA14" i="49"/>
  <c r="AB14" i="49"/>
  <c r="AD14" i="49"/>
  <c r="AE14" i="49"/>
  <c r="AF14" i="49"/>
  <c r="S14" i="49"/>
  <c r="T14" i="49"/>
  <c r="U14" i="49"/>
  <c r="H14" i="49"/>
  <c r="I14" i="49"/>
  <c r="M14" i="49"/>
  <c r="D14" i="49"/>
  <c r="E14" i="49"/>
  <c r="F14" i="49"/>
  <c r="G14" i="49"/>
  <c r="A14" i="49"/>
  <c r="B14" i="49"/>
  <c r="C14" i="49"/>
  <c r="BW9" i="49"/>
  <c r="BX9" i="49"/>
  <c r="BB8" i="49"/>
  <c r="AY8" i="49"/>
  <c r="BC8" i="49"/>
  <c r="AW8" i="49"/>
  <c r="AR8" i="49"/>
  <c r="AQ8" i="49"/>
  <c r="AP8" i="49"/>
  <c r="CE7" i="49"/>
  <c r="CA7" i="49"/>
  <c r="BV7" i="49"/>
  <c r="BX7" i="49"/>
  <c r="BU7" i="49"/>
  <c r="BY7" i="49"/>
  <c r="CR5" i="49"/>
  <c r="CN5" i="49"/>
  <c r="CM5" i="49"/>
  <c r="CL5" i="49"/>
  <c r="CK5" i="49"/>
  <c r="CJ5" i="49"/>
  <c r="CI5" i="49"/>
  <c r="CH5" i="49"/>
  <c r="CG5" i="49"/>
  <c r="CF5" i="49"/>
  <c r="CE5" i="49"/>
  <c r="CD5" i="49"/>
  <c r="CC5" i="49"/>
  <c r="CB5" i="49"/>
  <c r="CA5" i="49"/>
  <c r="BZ5" i="49"/>
  <c r="BY5" i="49"/>
  <c r="BX5" i="49"/>
  <c r="BW5" i="49"/>
  <c r="BV5" i="49"/>
  <c r="BU5" i="49"/>
  <c r="BT5" i="49"/>
  <c r="BS5" i="49"/>
  <c r="BR5" i="49"/>
  <c r="BQ5" i="49"/>
  <c r="BP5" i="49"/>
  <c r="BO5" i="49"/>
  <c r="BN5" i="49"/>
  <c r="BM5" i="49"/>
  <c r="BL5" i="49"/>
  <c r="BK5" i="49"/>
  <c r="BJ5" i="49"/>
  <c r="BI5" i="49"/>
  <c r="BH5" i="49"/>
  <c r="BG5" i="49"/>
  <c r="BF5" i="49"/>
  <c r="BE5" i="49"/>
  <c r="BD5" i="49"/>
  <c r="BC5" i="49"/>
  <c r="BB5" i="49"/>
  <c r="BA5" i="49"/>
  <c r="AZ5" i="49"/>
  <c r="AY5" i="49"/>
  <c r="AX5" i="49"/>
  <c r="AW5" i="49"/>
  <c r="AV5" i="49"/>
  <c r="AU5" i="49"/>
  <c r="AT5" i="49"/>
  <c r="AS5" i="49"/>
  <c r="AR5" i="49"/>
  <c r="AQ5" i="49"/>
  <c r="AP5" i="49"/>
  <c r="AO5" i="49"/>
  <c r="AN5" i="49"/>
  <c r="AM5" i="49"/>
  <c r="AL5" i="49"/>
  <c r="AK5" i="49"/>
  <c r="AJ5" i="49"/>
  <c r="AI5" i="49"/>
  <c r="AH5" i="49"/>
  <c r="AF5" i="49"/>
  <c r="AE5" i="49"/>
  <c r="AD5" i="49"/>
  <c r="AC5" i="49"/>
  <c r="AB5" i="49"/>
  <c r="AA5" i="49"/>
  <c r="Y5" i="49"/>
  <c r="X5" i="49"/>
  <c r="W5" i="49"/>
  <c r="V5" i="49"/>
  <c r="R5" i="49"/>
  <c r="Q5" i="49"/>
  <c r="P5" i="49"/>
  <c r="O5" i="49"/>
  <c r="N5" i="49"/>
  <c r="M5" i="49"/>
  <c r="L5" i="49"/>
  <c r="K5" i="49"/>
  <c r="J5" i="49"/>
  <c r="I5" i="49"/>
  <c r="H5" i="49"/>
  <c r="G5" i="49"/>
  <c r="F5" i="49"/>
  <c r="E5" i="49"/>
  <c r="D5" i="49"/>
  <c r="C5" i="49"/>
  <c r="CC13" i="48"/>
  <c r="CB13" i="48"/>
  <c r="CA13" i="48"/>
  <c r="BZ13" i="48"/>
  <c r="BY13" i="48"/>
  <c r="BX13" i="48"/>
  <c r="BW13" i="48"/>
  <c r="BQ13" i="48"/>
  <c r="BR13" i="48"/>
  <c r="BS13" i="48"/>
  <c r="BT13" i="48"/>
  <c r="BV13" i="48"/>
  <c r="BO13" i="48"/>
  <c r="BP13" i="48"/>
  <c r="BM13" i="48"/>
  <c r="BF13" i="48"/>
  <c r="BG13" i="48"/>
  <c r="BH13" i="48"/>
  <c r="BI13" i="48"/>
  <c r="BJ13" i="48"/>
  <c r="BL13" i="48"/>
  <c r="BN13" i="48"/>
  <c r="AJ13" i="48"/>
  <c r="AK13" i="48"/>
  <c r="AM13" i="48"/>
  <c r="AN13" i="48"/>
  <c r="AO13" i="48"/>
  <c r="AP13" i="48"/>
  <c r="AQ13" i="48"/>
  <c r="AR13" i="48"/>
  <c r="AS13" i="48"/>
  <c r="AT13" i="48"/>
  <c r="AU13" i="48"/>
  <c r="AV13" i="48"/>
  <c r="AX13" i="48"/>
  <c r="AY13" i="48"/>
  <c r="AZ13" i="48"/>
  <c r="BA13" i="48"/>
  <c r="BB13" i="48"/>
  <c r="BC13" i="48"/>
  <c r="BD13" i="48"/>
  <c r="BE13" i="48"/>
  <c r="V13" i="48"/>
  <c r="W13" i="48"/>
  <c r="Z13" i="48"/>
  <c r="AA13" i="48"/>
  <c r="AB13" i="48"/>
  <c r="AC13" i="48"/>
  <c r="AE13" i="48"/>
  <c r="AF13" i="48"/>
  <c r="AG13" i="48"/>
  <c r="S13" i="48"/>
  <c r="T13" i="48"/>
  <c r="U13" i="48"/>
  <c r="H13" i="48"/>
  <c r="I13" i="48"/>
  <c r="M13" i="48"/>
  <c r="D13" i="48"/>
  <c r="E13" i="48"/>
  <c r="F13" i="48"/>
  <c r="G13" i="48"/>
  <c r="A13" i="48"/>
  <c r="B13" i="48"/>
  <c r="C13" i="48"/>
  <c r="BD8" i="48"/>
  <c r="BA8" i="48"/>
  <c r="BE8" i="48"/>
  <c r="AY8" i="48"/>
  <c r="AT8" i="48"/>
  <c r="AS8" i="48"/>
  <c r="AR8" i="48"/>
  <c r="BX7" i="48"/>
  <c r="CI5" i="48"/>
  <c r="CH5" i="48"/>
  <c r="CG5" i="48"/>
  <c r="CF5" i="48"/>
  <c r="CE5" i="48"/>
  <c r="CD5" i="48"/>
  <c r="CC5" i="48"/>
  <c r="CB5" i="48"/>
  <c r="CA5" i="48"/>
  <c r="BZ5" i="48"/>
  <c r="BY5" i="48"/>
  <c r="BX5" i="48"/>
  <c r="BW5" i="48"/>
  <c r="BV5" i="48"/>
  <c r="BU5" i="48"/>
  <c r="BT5" i="48"/>
  <c r="BS5" i="48"/>
  <c r="BR5" i="48"/>
  <c r="BQ5" i="48"/>
  <c r="BP5" i="48"/>
  <c r="BO5" i="48"/>
  <c r="BN5" i="48"/>
  <c r="BM5" i="48"/>
  <c r="BL5" i="48"/>
  <c r="BK5" i="48"/>
  <c r="BJ5" i="48"/>
  <c r="BI5" i="48"/>
  <c r="BH5" i="48"/>
  <c r="BG5" i="48"/>
  <c r="BF5" i="48"/>
  <c r="BE5" i="48"/>
  <c r="BD5" i="48"/>
  <c r="BC5" i="48"/>
  <c r="BB5" i="48"/>
  <c r="BA5" i="48"/>
  <c r="AZ5" i="48"/>
  <c r="AY5" i="48"/>
  <c r="AX5" i="48"/>
  <c r="AW5" i="48"/>
  <c r="AV5" i="48"/>
  <c r="AU5" i="48"/>
  <c r="AT5" i="48"/>
  <c r="AS5" i="48"/>
  <c r="AR5" i="48"/>
  <c r="AQ5" i="48"/>
  <c r="AP5" i="48"/>
  <c r="AO5" i="48"/>
  <c r="AN5" i="48"/>
  <c r="AM5" i="48"/>
  <c r="AL5" i="48"/>
  <c r="AK5" i="48"/>
  <c r="AJ5" i="48"/>
  <c r="AH5" i="48"/>
  <c r="AG5" i="48"/>
  <c r="AF5" i="48"/>
  <c r="AE5" i="48"/>
  <c r="AD5" i="48"/>
  <c r="AC5" i="48"/>
  <c r="AB5" i="48"/>
  <c r="AA5" i="48"/>
  <c r="Z5" i="48"/>
  <c r="Y5" i="48"/>
  <c r="X5" i="48"/>
  <c r="W5" i="48"/>
  <c r="V5" i="48"/>
  <c r="R5" i="48"/>
  <c r="Q5" i="48"/>
  <c r="P5" i="48"/>
  <c r="O5" i="48"/>
  <c r="N5" i="48"/>
  <c r="M5" i="48"/>
  <c r="L5" i="48"/>
  <c r="K5" i="48"/>
  <c r="J5" i="48"/>
  <c r="I5" i="48"/>
  <c r="H5" i="48"/>
  <c r="G5" i="48"/>
  <c r="F5" i="48"/>
  <c r="E5" i="48"/>
  <c r="D5" i="48"/>
  <c r="C5" i="48"/>
  <c r="BU9" i="49"/>
  <c r="BV9" i="49"/>
  <c r="BW7" i="49"/>
  <c r="N14" i="49"/>
  <c r="J14" i="49"/>
  <c r="L14" i="49"/>
  <c r="K14" i="49"/>
  <c r="O14" i="49"/>
  <c r="P14" i="49"/>
  <c r="Q14" i="49"/>
  <c r="R14" i="49"/>
  <c r="N13" i="48"/>
  <c r="J13" i="48"/>
  <c r="L13" i="48"/>
  <c r="K13" i="48"/>
  <c r="O13" i="48"/>
  <c r="P13" i="48"/>
  <c r="Q13" i="48"/>
  <c r="R13" i="48"/>
  <c r="W5" i="42"/>
  <c r="V5" i="42"/>
  <c r="AT11" i="42"/>
  <c r="AU11" i="42"/>
  <c r="AU5" i="42"/>
  <c r="AT5" i="42"/>
  <c r="CH13" i="44"/>
  <c r="CG13" i="44"/>
  <c r="CF13" i="44"/>
  <c r="CE13" i="44"/>
  <c r="CD13" i="44"/>
  <c r="CC13" i="44"/>
  <c r="CB13" i="44"/>
  <c r="CA13" i="44"/>
  <c r="BU13" i="44"/>
  <c r="BV13" i="44"/>
  <c r="BW13" i="44"/>
  <c r="BX13" i="44"/>
  <c r="BY13" i="44"/>
  <c r="BZ13" i="44"/>
  <c r="BO13" i="44"/>
  <c r="BP13" i="44"/>
  <c r="BQ13" i="44"/>
  <c r="BR13" i="44"/>
  <c r="BT13" i="44"/>
  <c r="BM13" i="44"/>
  <c r="BN13" i="44"/>
  <c r="BK13" i="44"/>
  <c r="BD13" i="44"/>
  <c r="BE13" i="44"/>
  <c r="BF13" i="44"/>
  <c r="BG13" i="44"/>
  <c r="BH13" i="44"/>
  <c r="BJ13" i="44"/>
  <c r="BL13" i="44"/>
  <c r="AH13" i="44"/>
  <c r="AI13" i="44"/>
  <c r="AK13" i="44"/>
  <c r="AL13" i="44"/>
  <c r="AM13" i="44"/>
  <c r="AN13" i="44"/>
  <c r="AO13" i="44"/>
  <c r="AP13" i="44"/>
  <c r="AQ13" i="44"/>
  <c r="AR13" i="44"/>
  <c r="AS13" i="44"/>
  <c r="AT13" i="44"/>
  <c r="AV13" i="44"/>
  <c r="AW13" i="44"/>
  <c r="AX13" i="44"/>
  <c r="AY13" i="44"/>
  <c r="AZ13" i="44"/>
  <c r="BA13" i="44"/>
  <c r="BB13" i="44"/>
  <c r="BC13" i="44"/>
  <c r="V13" i="44"/>
  <c r="W13" i="44"/>
  <c r="Y13" i="44"/>
  <c r="Z13" i="44"/>
  <c r="AA13" i="44"/>
  <c r="AB13" i="44"/>
  <c r="AD13" i="44"/>
  <c r="AE13" i="44"/>
  <c r="AF13" i="44"/>
  <c r="S13" i="44"/>
  <c r="T13" i="44"/>
  <c r="U13" i="44"/>
  <c r="H13" i="44"/>
  <c r="I13" i="44"/>
  <c r="M13" i="44"/>
  <c r="D13" i="44"/>
  <c r="E13" i="44"/>
  <c r="F13" i="44"/>
  <c r="G13" i="44"/>
  <c r="A13" i="44"/>
  <c r="B13" i="44"/>
  <c r="C13" i="44"/>
  <c r="BW9" i="44"/>
  <c r="BX9" i="44"/>
  <c r="BB8" i="44"/>
  <c r="AY8" i="44"/>
  <c r="BC8" i="44"/>
  <c r="AW8" i="44"/>
  <c r="AR8" i="44"/>
  <c r="AQ8" i="44"/>
  <c r="AP8" i="44"/>
  <c r="CE7" i="44"/>
  <c r="CA7" i="44"/>
  <c r="BV7" i="44"/>
  <c r="BX7" i="44"/>
  <c r="BU7" i="44"/>
  <c r="BY7" i="44"/>
  <c r="CN5" i="44"/>
  <c r="CM5" i="44"/>
  <c r="CL5" i="44"/>
  <c r="CK5" i="44"/>
  <c r="CJ5" i="44"/>
  <c r="CI5" i="44"/>
  <c r="CH5" i="44"/>
  <c r="CG5" i="44"/>
  <c r="CF5" i="44"/>
  <c r="CE5" i="44"/>
  <c r="CD5" i="44"/>
  <c r="CC5" i="44"/>
  <c r="CB5" i="44"/>
  <c r="CA5" i="44"/>
  <c r="BZ5" i="44"/>
  <c r="BY5" i="44"/>
  <c r="BX5" i="44"/>
  <c r="BW5" i="44"/>
  <c r="BV5" i="44"/>
  <c r="BU5" i="44"/>
  <c r="BT5" i="44"/>
  <c r="BS5" i="44"/>
  <c r="BR5" i="44"/>
  <c r="BQ5" i="44"/>
  <c r="BP5" i="44"/>
  <c r="BO5" i="44"/>
  <c r="BN5" i="44"/>
  <c r="BM5" i="44"/>
  <c r="BL5" i="44"/>
  <c r="BK5" i="44"/>
  <c r="BJ5" i="44"/>
  <c r="BI5" i="44"/>
  <c r="BH5" i="44"/>
  <c r="BG5" i="44"/>
  <c r="BF5" i="44"/>
  <c r="BE5" i="44"/>
  <c r="BD5" i="44"/>
  <c r="BC5" i="44"/>
  <c r="BB5" i="44"/>
  <c r="BA5" i="44"/>
  <c r="AZ5" i="44"/>
  <c r="AY5" i="44"/>
  <c r="AX5" i="44"/>
  <c r="AW5" i="44"/>
  <c r="AV5" i="44"/>
  <c r="AU5" i="44"/>
  <c r="AT5" i="44"/>
  <c r="AS5" i="44"/>
  <c r="AR5" i="44"/>
  <c r="AQ5" i="44"/>
  <c r="AP5" i="44"/>
  <c r="AO5" i="44"/>
  <c r="AN5" i="44"/>
  <c r="AM5" i="44"/>
  <c r="AL5" i="44"/>
  <c r="AK5" i="44"/>
  <c r="AJ5" i="44"/>
  <c r="AI5" i="44"/>
  <c r="AH5" i="44"/>
  <c r="AF5" i="44"/>
  <c r="AE5" i="44"/>
  <c r="AD5" i="44"/>
  <c r="AC5" i="44"/>
  <c r="AB5" i="44"/>
  <c r="AA5" i="44"/>
  <c r="Z5" i="44"/>
  <c r="Y5" i="44"/>
  <c r="X5" i="44"/>
  <c r="W5" i="44"/>
  <c r="V5" i="44"/>
  <c r="R5" i="44"/>
  <c r="Q5" i="44"/>
  <c r="P5" i="44"/>
  <c r="O5" i="44"/>
  <c r="N5" i="44"/>
  <c r="M5" i="44"/>
  <c r="L5" i="44"/>
  <c r="K5" i="44"/>
  <c r="J5" i="44"/>
  <c r="I5" i="44"/>
  <c r="H5" i="44"/>
  <c r="G5" i="44"/>
  <c r="F5" i="44"/>
  <c r="E5" i="44"/>
  <c r="C5" i="44"/>
  <c r="BU9" i="44"/>
  <c r="BV9" i="44"/>
  <c r="BW7" i="44"/>
  <c r="N13" i="44"/>
  <c r="J13" i="44"/>
  <c r="L13" i="44"/>
  <c r="K13" i="44"/>
  <c r="O13" i="44"/>
  <c r="P13" i="44"/>
  <c r="Q13" i="44"/>
  <c r="R13" i="44"/>
  <c r="AO11" i="42"/>
  <c r="AP11" i="42"/>
  <c r="AQ11" i="42"/>
  <c r="AR11" i="42"/>
  <c r="AS11" i="42"/>
  <c r="AH11" i="42"/>
  <c r="AI11" i="42"/>
  <c r="AJ11" i="42"/>
  <c r="AK11" i="42"/>
  <c r="AL11" i="42"/>
  <c r="AM11" i="42"/>
  <c r="AB11" i="42"/>
  <c r="AC11" i="42"/>
  <c r="AD11" i="42"/>
  <c r="AE11" i="42"/>
  <c r="AF11" i="42"/>
  <c r="AG11" i="42"/>
  <c r="AA11" i="42"/>
  <c r="V11" i="42"/>
  <c r="W11" i="42"/>
  <c r="X11" i="42"/>
  <c r="Y11" i="42"/>
  <c r="Z11" i="42"/>
  <c r="U11" i="42"/>
  <c r="H11" i="42"/>
  <c r="I11" i="42"/>
  <c r="J11" i="42"/>
  <c r="K11" i="42"/>
  <c r="L11" i="42"/>
  <c r="N11" i="42"/>
  <c r="M11" i="42"/>
  <c r="O11" i="42"/>
  <c r="P11" i="42"/>
  <c r="Q11" i="42"/>
  <c r="R11" i="42"/>
  <c r="S11" i="42"/>
  <c r="T11" i="42"/>
  <c r="D11" i="42"/>
  <c r="E11" i="42"/>
  <c r="F11" i="42"/>
  <c r="G11" i="42"/>
  <c r="B11" i="42"/>
  <c r="C11" i="42"/>
  <c r="AP7" i="42"/>
  <c r="AF7" i="42"/>
  <c r="AO7" i="42"/>
  <c r="AE7" i="42"/>
  <c r="AD7" i="42"/>
  <c r="Z7" i="42"/>
  <c r="AA7" i="42"/>
  <c r="W7" i="42"/>
  <c r="AS5" i="42"/>
  <c r="AR5" i="42"/>
  <c r="AQ5" i="42"/>
  <c r="AP5" i="42"/>
  <c r="AO5" i="42"/>
  <c r="AN5" i="42"/>
  <c r="AK5" i="42"/>
  <c r="AJ5" i="42"/>
  <c r="AI5" i="42"/>
  <c r="AH5" i="42"/>
  <c r="AG5" i="42"/>
  <c r="AE5" i="42"/>
  <c r="AD5" i="42"/>
  <c r="AC5" i="42"/>
  <c r="AB5" i="42"/>
  <c r="AA5" i="42"/>
  <c r="U5" i="42"/>
  <c r="T5" i="42"/>
  <c r="S5" i="42"/>
  <c r="R5" i="42"/>
  <c r="Q5" i="42"/>
  <c r="P5" i="42"/>
  <c r="O5" i="42"/>
  <c r="N5" i="42"/>
  <c r="M5" i="42"/>
  <c r="L5" i="42"/>
  <c r="K5" i="42"/>
  <c r="J5" i="42"/>
  <c r="I5" i="42"/>
  <c r="H5" i="42"/>
  <c r="G5" i="42"/>
  <c r="F5" i="42"/>
  <c r="E5" i="42"/>
  <c r="D5" i="42"/>
  <c r="C5" i="42"/>
  <c r="AR7" i="42"/>
  <c r="AG7" i="42"/>
  <c r="AQ7" i="42"/>
  <c r="C5" i="33"/>
  <c r="AS7" i="42"/>
  <c r="S5" i="33"/>
  <c r="R5" i="33"/>
  <c r="P5" i="33"/>
  <c r="AC5" i="36"/>
  <c r="AD5" i="36"/>
  <c r="AE5" i="36"/>
  <c r="AF5" i="36"/>
  <c r="AG5" i="36"/>
  <c r="AH5" i="36"/>
  <c r="AI5" i="36"/>
  <c r="AJ5" i="36"/>
  <c r="AB5" i="36"/>
  <c r="W5" i="36"/>
  <c r="AA5" i="36"/>
  <c r="O5" i="33"/>
  <c r="P11" i="33"/>
  <c r="Q11" i="33"/>
  <c r="R11" i="33"/>
  <c r="S11" i="33"/>
  <c r="Q5" i="33"/>
  <c r="O11" i="36"/>
  <c r="P11" i="36"/>
  <c r="Q11" i="36"/>
  <c r="R11" i="36"/>
  <c r="R5" i="36"/>
  <c r="Q5" i="36"/>
  <c r="P5" i="36"/>
  <c r="O5" i="36"/>
  <c r="T12" i="33"/>
  <c r="U12" i="33"/>
  <c r="U5" i="33"/>
  <c r="T5" i="33"/>
  <c r="AL5" i="36"/>
  <c r="Z5" i="36"/>
  <c r="AK5" i="36"/>
  <c r="Y5" i="36"/>
  <c r="X5" i="36"/>
  <c r="V5" i="36"/>
  <c r="U5" i="36"/>
  <c r="T5" i="36"/>
  <c r="S5" i="36"/>
  <c r="AO5" i="36"/>
  <c r="I12" i="36"/>
  <c r="J12" i="36"/>
  <c r="K12" i="36"/>
  <c r="L12" i="36"/>
  <c r="M12" i="36"/>
  <c r="N5" i="36"/>
  <c r="M5" i="36"/>
  <c r="L5" i="36"/>
  <c r="K5" i="36"/>
  <c r="J5" i="36"/>
  <c r="I5" i="36"/>
  <c r="H5" i="36"/>
  <c r="G5" i="36"/>
  <c r="F5" i="36"/>
  <c r="E5" i="36"/>
  <c r="D5" i="36"/>
  <c r="Z5" i="33"/>
  <c r="F156" i="30"/>
  <c r="F155" i="30"/>
  <c r="F92" i="30"/>
  <c r="F17" i="30"/>
  <c r="F18" i="30"/>
  <c r="F19" i="30"/>
  <c r="F20" i="30"/>
  <c r="F21" i="30"/>
  <c r="F22" i="30"/>
  <c r="F23" i="30"/>
  <c r="F24" i="30"/>
  <c r="F25" i="30"/>
  <c r="F16" i="30"/>
  <c r="F9" i="30"/>
  <c r="F8" i="30"/>
  <c r="F7" i="30"/>
  <c r="F288" i="30"/>
  <c r="F287" i="30"/>
  <c r="E5" i="33"/>
  <c r="F5" i="33"/>
  <c r="G5" i="33"/>
  <c r="H5" i="33"/>
  <c r="I5" i="33"/>
  <c r="J5" i="33"/>
  <c r="K5" i="33"/>
  <c r="L5" i="33"/>
  <c r="M5" i="33"/>
  <c r="N5" i="33"/>
  <c r="V5" i="33"/>
  <c r="D5" i="33"/>
  <c r="I12" i="33"/>
  <c r="J12" i="33"/>
  <c r="K12" i="33"/>
  <c r="C50" i="32"/>
  <c r="B50" i="32"/>
  <c r="E11" i="32"/>
  <c r="F11" i="32"/>
  <c r="K44" i="32"/>
  <c r="J44" i="32"/>
  <c r="I44" i="32"/>
  <c r="H44" i="32"/>
  <c r="G44" i="32"/>
  <c r="F44" i="32"/>
  <c r="E44" i="32"/>
  <c r="D44" i="32"/>
  <c r="C44" i="32"/>
  <c r="B44" i="32"/>
  <c r="N38" i="32"/>
  <c r="M38" i="32"/>
  <c r="L38" i="32"/>
  <c r="K38" i="32"/>
  <c r="J38" i="32"/>
  <c r="I38" i="32"/>
  <c r="H38" i="32"/>
  <c r="G38" i="32"/>
  <c r="F38" i="32"/>
  <c r="E38" i="32"/>
  <c r="D38" i="32"/>
  <c r="C38" i="32"/>
  <c r="B38" i="32"/>
  <c r="X32" i="32"/>
  <c r="W32" i="32"/>
  <c r="V32" i="32"/>
  <c r="U32" i="32"/>
  <c r="T32" i="32"/>
  <c r="S32" i="32"/>
  <c r="R32" i="32"/>
  <c r="Q32" i="32"/>
  <c r="P32" i="32"/>
  <c r="O32" i="32"/>
  <c r="N32" i="32"/>
  <c r="M32" i="32"/>
  <c r="L32" i="32"/>
  <c r="K32" i="32"/>
  <c r="J32" i="32"/>
  <c r="I32" i="32"/>
  <c r="H32" i="32"/>
  <c r="G32" i="32"/>
  <c r="F32" i="32"/>
  <c r="E32" i="32"/>
  <c r="D32" i="32"/>
  <c r="C32" i="32"/>
  <c r="B32" i="32"/>
  <c r="U25" i="32"/>
  <c r="T25" i="32"/>
  <c r="S25" i="32"/>
  <c r="R25" i="32"/>
  <c r="Q25" i="32"/>
  <c r="P25" i="32"/>
  <c r="O25" i="32"/>
  <c r="N25" i="32"/>
  <c r="M25" i="32"/>
  <c r="L25" i="32"/>
  <c r="K25" i="32"/>
  <c r="J25" i="32"/>
  <c r="I25" i="32"/>
  <c r="H25" i="32"/>
  <c r="G25" i="32"/>
  <c r="F25" i="32"/>
  <c r="E25" i="32"/>
  <c r="D25" i="32"/>
  <c r="C25" i="32"/>
  <c r="B25" i="32"/>
  <c r="F18" i="32"/>
  <c r="E18" i="32"/>
  <c r="D18" i="32"/>
  <c r="C18" i="32"/>
  <c r="B18"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D11" i="32"/>
  <c r="C11" i="32"/>
  <c r="B11" i="32"/>
  <c r="AI4" i="32"/>
  <c r="AH4" i="32"/>
  <c r="AG4" i="32"/>
  <c r="AF4"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F265" i="30"/>
  <c r="F264" i="30"/>
  <c r="F263" i="30"/>
  <c r="F262" i="30"/>
  <c r="F261" i="30"/>
  <c r="F260" i="30"/>
  <c r="F259" i="30"/>
  <c r="F258" i="30"/>
  <c r="F257" i="30"/>
  <c r="G256" i="30"/>
  <c r="F256" i="30"/>
  <c r="F255" i="30"/>
  <c r="F254" i="30"/>
  <c r="F253" i="30"/>
  <c r="F252" i="30"/>
  <c r="F251" i="30"/>
  <c r="F250" i="30"/>
  <c r="F249" i="30"/>
  <c r="F248" i="30"/>
  <c r="F247" i="30"/>
  <c r="F245" i="30"/>
  <c r="F244" i="30"/>
  <c r="F243" i="30"/>
  <c r="F242" i="30"/>
  <c r="F241" i="30"/>
  <c r="F240" i="30"/>
  <c r="F239" i="30"/>
  <c r="F238" i="30"/>
  <c r="F237" i="30"/>
  <c r="F236" i="30"/>
  <c r="F235" i="30"/>
  <c r="F234" i="30"/>
  <c r="F233" i="30"/>
  <c r="H191" i="14"/>
  <c r="G191" i="14"/>
  <c r="F232" i="30"/>
  <c r="F231" i="30"/>
  <c r="F160" i="30"/>
  <c r="F159" i="30"/>
  <c r="F124" i="30"/>
  <c r="F114" i="30"/>
  <c r="F115" i="30"/>
  <c r="F113" i="30"/>
  <c r="F28" i="30"/>
  <c r="G231" i="30"/>
  <c r="G92" i="30"/>
  <c r="G257" i="30"/>
  <c r="G238" i="30"/>
  <c r="G236" i="30"/>
  <c r="G114" i="30"/>
  <c r="G251" i="30"/>
  <c r="G7" i="30"/>
  <c r="G250" i="30"/>
  <c r="G28" i="30"/>
  <c r="G258" i="30"/>
  <c r="H124" i="14"/>
  <c r="G124" i="14"/>
  <c r="G155" i="30"/>
  <c r="G160" i="30"/>
  <c r="G237" i="30"/>
  <c r="G172" i="14"/>
  <c r="G173" i="14"/>
  <c r="G174" i="14"/>
  <c r="G175" i="14"/>
  <c r="G176" i="14"/>
  <c r="G262" i="14"/>
  <c r="G260" i="14"/>
  <c r="H260" i="14"/>
  <c r="H261" i="14"/>
  <c r="H262" i="14"/>
  <c r="G251" i="14"/>
  <c r="G253" i="14"/>
  <c r="G254" i="14"/>
  <c r="G255" i="14"/>
  <c r="G256" i="14"/>
  <c r="H245" i="14"/>
  <c r="H246" i="14"/>
  <c r="H247" i="14"/>
  <c r="H248" i="14"/>
  <c r="H250" i="14"/>
  <c r="H251" i="14"/>
  <c r="H253" i="14"/>
  <c r="H254" i="14"/>
  <c r="H255" i="14"/>
  <c r="H256" i="14"/>
  <c r="H257" i="14"/>
  <c r="H258" i="14"/>
  <c r="H259" i="14"/>
  <c r="G245" i="14"/>
  <c r="G246" i="14"/>
  <c r="G247" i="14"/>
  <c r="G248" i="14"/>
  <c r="H213" i="14"/>
  <c r="H214" i="14"/>
  <c r="H215" i="14"/>
  <c r="H216" i="14"/>
  <c r="H217" i="14"/>
  <c r="H218" i="14"/>
  <c r="H219" i="14"/>
  <c r="H220" i="14"/>
  <c r="G213" i="14"/>
  <c r="G214" i="14"/>
  <c r="G215" i="14"/>
  <c r="G216" i="14"/>
  <c r="G217" i="14"/>
  <c r="G218" i="14"/>
  <c r="G219" i="14"/>
  <c r="G220" i="14"/>
  <c r="H212" i="14"/>
  <c r="G212" i="14"/>
  <c r="H209" i="14"/>
  <c r="H210" i="14"/>
  <c r="G209" i="14"/>
  <c r="G210" i="14"/>
  <c r="G195" i="14"/>
  <c r="G189" i="14"/>
  <c r="G188" i="14"/>
  <c r="G190" i="14"/>
  <c r="G159" i="14"/>
  <c r="G160" i="14"/>
  <c r="G140" i="14"/>
  <c r="G129" i="14"/>
  <c r="G130" i="14"/>
  <c r="G132" i="14"/>
  <c r="G133" i="14"/>
  <c r="G135" i="14"/>
  <c r="G137" i="14"/>
  <c r="G138" i="14"/>
  <c r="H116" i="14"/>
  <c r="H117" i="14"/>
  <c r="H118" i="14"/>
  <c r="G116" i="14"/>
  <c r="G117" i="14"/>
  <c r="G118" i="14"/>
  <c r="G119" i="14"/>
  <c r="G120" i="14"/>
  <c r="G123" i="14"/>
  <c r="H110" i="14"/>
  <c r="G110" i="14"/>
  <c r="G87" i="14"/>
  <c r="G88" i="14"/>
  <c r="G90" i="14"/>
  <c r="G91" i="14"/>
  <c r="G92" i="14"/>
  <c r="G96" i="14"/>
  <c r="G47" i="14"/>
  <c r="G48" i="14"/>
  <c r="G49" i="14"/>
  <c r="G51" i="14"/>
  <c r="G53" i="14"/>
  <c r="G54" i="14"/>
  <c r="G55" i="14"/>
  <c r="G42" i="14"/>
  <c r="G43" i="14"/>
  <c r="G44" i="14"/>
  <c r="G45" i="14"/>
  <c r="G38" i="14"/>
  <c r="G39" i="14"/>
  <c r="G40" i="14"/>
  <c r="G142" i="14"/>
  <c r="G143" i="14"/>
  <c r="G141" i="14"/>
  <c r="G126" i="14"/>
  <c r="G127" i="14"/>
  <c r="H126" i="14"/>
  <c r="H127" i="14"/>
  <c r="H128" i="14"/>
  <c r="H129" i="14"/>
  <c r="H130" i="14"/>
  <c r="H132" i="14"/>
  <c r="H133" i="14"/>
  <c r="H135" i="14"/>
  <c r="H137" i="14"/>
  <c r="H138" i="14"/>
  <c r="H139" i="14"/>
  <c r="H140" i="14"/>
  <c r="G165" i="14"/>
  <c r="G166" i="14"/>
  <c r="G168" i="14"/>
  <c r="G170" i="14"/>
  <c r="H142" i="14"/>
  <c r="H143" i="14"/>
  <c r="H141" i="14"/>
  <c r="G112" i="14"/>
  <c r="G113" i="14"/>
  <c r="G114" i="14"/>
  <c r="G61" i="14"/>
  <c r="G62" i="14"/>
  <c r="G63" i="14"/>
  <c r="G65" i="14"/>
  <c r="G67" i="14"/>
  <c r="G151" i="14"/>
  <c r="G152" i="14"/>
  <c r="G153" i="14"/>
  <c r="G154" i="14"/>
  <c r="G155" i="14"/>
  <c r="H151" i="14"/>
  <c r="H152" i="14"/>
  <c r="H153" i="14"/>
  <c r="H154" i="14"/>
  <c r="H155" i="14"/>
  <c r="H158" i="14"/>
  <c r="H159" i="14"/>
  <c r="H160" i="14"/>
  <c r="H165" i="14"/>
  <c r="H166" i="14"/>
  <c r="H168" i="14"/>
  <c r="H170" i="14"/>
  <c r="G227" i="14"/>
  <c r="G229" i="14"/>
  <c r="G232" i="14"/>
  <c r="G235" i="14"/>
  <c r="G236" i="14"/>
  <c r="G237" i="14"/>
  <c r="G238" i="14"/>
  <c r="G239" i="14"/>
  <c r="G240" i="14"/>
  <c r="G241" i="14"/>
  <c r="G242" i="14"/>
  <c r="G244" i="14"/>
  <c r="G221" i="14"/>
  <c r="G222" i="14"/>
  <c r="G225" i="14"/>
  <c r="G226" i="14"/>
  <c r="G211" i="14"/>
  <c r="G202" i="14"/>
  <c r="G204" i="14"/>
  <c r="G205" i="14"/>
  <c r="G206" i="14"/>
  <c r="G207" i="14"/>
  <c r="G208" i="14"/>
  <c r="G193" i="14"/>
  <c r="G199" i="14"/>
  <c r="G178" i="14"/>
  <c r="G179" i="14"/>
  <c r="G180" i="14"/>
  <c r="G181" i="14"/>
  <c r="G183" i="14"/>
  <c r="G184" i="14"/>
  <c r="G13" i="14"/>
  <c r="G14" i="14"/>
  <c r="G16" i="14"/>
  <c r="G17" i="14"/>
  <c r="G19" i="14"/>
  <c r="G20" i="14"/>
  <c r="H8" i="14"/>
  <c r="H9" i="14"/>
  <c r="H10" i="14"/>
  <c r="H11" i="14"/>
  <c r="H12" i="14"/>
  <c r="H13" i="14"/>
  <c r="H14" i="14"/>
  <c r="H16" i="14"/>
  <c r="H17" i="14"/>
  <c r="H19" i="14"/>
  <c r="H20" i="14"/>
  <c r="G8" i="14"/>
  <c r="G9" i="14"/>
  <c r="G10" i="14"/>
  <c r="G11" i="14"/>
  <c r="H4" i="14"/>
  <c r="H5" i="14"/>
  <c r="H21" i="14"/>
  <c r="H22" i="14"/>
  <c r="H25" i="14"/>
  <c r="H26" i="14"/>
  <c r="G21" i="14"/>
  <c r="G22" i="14"/>
  <c r="G26" i="14"/>
  <c r="G185" i="14"/>
  <c r="G186" i="14"/>
  <c r="H177" i="14"/>
  <c r="H178" i="14"/>
  <c r="H179" i="14"/>
  <c r="H180" i="14"/>
  <c r="H181" i="14"/>
  <c r="H183" i="14"/>
  <c r="H184" i="14"/>
  <c r="H211" i="14"/>
  <c r="H221" i="14"/>
  <c r="H222" i="14"/>
  <c r="H227" i="14"/>
  <c r="H229" i="14"/>
  <c r="H232" i="14"/>
  <c r="H235" i="14"/>
  <c r="H236" i="14"/>
  <c r="H237" i="14"/>
  <c r="H238" i="14"/>
  <c r="H239" i="14"/>
  <c r="H240" i="14"/>
  <c r="H241" i="14"/>
  <c r="H242" i="14"/>
  <c r="H244" i="14"/>
  <c r="H225" i="14"/>
  <c r="H226" i="14"/>
  <c r="H185" i="14"/>
  <c r="H186" i="14"/>
  <c r="H187" i="14"/>
  <c r="H188" i="14"/>
  <c r="H189" i="14"/>
  <c r="H190" i="14"/>
  <c r="H264" i="14"/>
  <c r="H61" i="14"/>
  <c r="H62" i="14"/>
  <c r="H63" i="14"/>
  <c r="H65" i="14"/>
  <c r="H67" i="14"/>
  <c r="H69" i="14"/>
  <c r="H86" i="14"/>
  <c r="H87" i="14"/>
  <c r="H88" i="14"/>
  <c r="H90" i="14"/>
  <c r="H91" i="14"/>
  <c r="H92" i="14"/>
  <c r="H192" i="14"/>
  <c r="H193" i="14"/>
  <c r="H194" i="14"/>
  <c r="H198" i="14"/>
  <c r="H199" i="14"/>
  <c r="H201" i="14"/>
  <c r="H202" i="14"/>
  <c r="H204" i="14"/>
  <c r="H205" i="14"/>
  <c r="H206" i="14"/>
  <c r="H207" i="14"/>
  <c r="H208" i="14"/>
  <c r="H112" i="14"/>
  <c r="H113" i="14"/>
  <c r="H114" i="14"/>
  <c r="H115" i="14"/>
  <c r="G125" i="14"/>
  <c r="G144" i="14"/>
  <c r="G198" i="14"/>
  <c r="H144" i="14"/>
  <c r="G29" i="14"/>
  <c r="G32" i="14"/>
  <c r="G33" i="14"/>
  <c r="G6" i="14"/>
  <c r="G28" i="14"/>
  <c r="G145" i="14"/>
  <c r="H145" i="14"/>
  <c r="H164" i="14"/>
  <c r="H161" i="14"/>
  <c r="H162" i="14"/>
  <c r="H163" i="14"/>
  <c r="H93" i="14"/>
  <c r="H96" i="14"/>
  <c r="G109" i="14"/>
  <c r="G99" i="14"/>
  <c r="G102" i="14"/>
  <c r="G103" i="14"/>
  <c r="G104" i="14"/>
  <c r="G105" i="14"/>
  <c r="G106" i="14"/>
  <c r="G107" i="14"/>
  <c r="G108" i="14"/>
  <c r="G57" i="14"/>
  <c r="G59" i="14"/>
  <c r="G50" i="14"/>
  <c r="G60" i="14"/>
  <c r="H125" i="14"/>
  <c r="H119" i="14"/>
  <c r="H120" i="14"/>
  <c r="H123" i="14"/>
  <c r="G258" i="14"/>
  <c r="G257" i="14"/>
  <c r="G164" i="14"/>
  <c r="G161" i="14"/>
  <c r="G162" i="14"/>
  <c r="G163" i="14"/>
  <c r="H195" i="14"/>
  <c r="H29" i="14"/>
  <c r="H32" i="14"/>
  <c r="H33" i="14"/>
  <c r="H28" i="14"/>
  <c r="G93" i="14"/>
  <c r="G52" i="14"/>
  <c r="G259" i="30"/>
  <c r="G260" i="30"/>
  <c r="G113" i="30"/>
  <c r="G241" i="30"/>
  <c r="G240" i="30"/>
  <c r="G239" i="30"/>
  <c r="G159" i="30"/>
  <c r="G255" i="30"/>
  <c r="G254" i="30"/>
  <c r="G252" i="30"/>
  <c r="L12" i="33"/>
  <c r="N12" i="33"/>
  <c r="M12" i="33"/>
  <c r="O12" i="33"/>
  <c r="H146" i="14"/>
  <c r="H147" i="14"/>
  <c r="H148" i="14"/>
  <c r="H150" i="14"/>
  <c r="G148" i="14"/>
  <c r="G150" i="14"/>
  <c r="G146" i="14"/>
  <c r="G147" i="14"/>
  <c r="G31" i="14"/>
  <c r="G30" i="14"/>
  <c r="H171" i="14"/>
  <c r="H172" i="14"/>
  <c r="H173" i="14"/>
  <c r="H174" i="14"/>
  <c r="H175" i="14"/>
  <c r="H176" i="14"/>
  <c r="H38" i="14"/>
  <c r="H39" i="14"/>
  <c r="H40" i="14"/>
  <c r="H99" i="14"/>
  <c r="H102" i="14"/>
  <c r="H103" i="14"/>
  <c r="H104" i="14"/>
  <c r="H105" i="14"/>
  <c r="H106" i="14"/>
  <c r="H107" i="14"/>
  <c r="H108" i="14"/>
  <c r="H109" i="14"/>
  <c r="H30" i="14"/>
  <c r="H31" i="14"/>
  <c r="G253" i="30"/>
  <c r="G156" i="30"/>
  <c r="G232" i="30"/>
  <c r="G242" i="30"/>
  <c r="G261" i="30"/>
  <c r="G243" i="30"/>
  <c r="H37" i="14"/>
  <c r="H41" i="14"/>
  <c r="H42" i="14"/>
  <c r="H43" i="14"/>
  <c r="H44" i="14"/>
  <c r="H45" i="14"/>
  <c r="H46" i="14"/>
  <c r="H47" i="14"/>
  <c r="H48" i="14"/>
  <c r="H49" i="14"/>
  <c r="H51" i="14"/>
  <c r="G233" i="30"/>
  <c r="G262" i="30"/>
  <c r="G244" i="30"/>
  <c r="H52" i="14"/>
  <c r="H53" i="14"/>
  <c r="H54" i="14"/>
  <c r="H55" i="14"/>
  <c r="H57" i="14"/>
  <c r="H59" i="14"/>
  <c r="H50" i="14"/>
  <c r="H60" i="14"/>
  <c r="G235" i="30"/>
  <c r="G234" i="30"/>
  <c r="G263" i="30"/>
  <c r="G265" i="30"/>
  <c r="G264" i="30"/>
  <c r="G21" i="30"/>
  <c r="G115" i="30"/>
  <c r="G245" i="30"/>
  <c r="G247" i="30"/>
  <c r="G287" i="30"/>
  <c r="G249" i="30"/>
  <c r="G248" i="30"/>
  <c r="G288" i="30"/>
  <c r="G124" i="30"/>
</calcChain>
</file>

<file path=xl/comments1.xml><?xml version="1.0" encoding="utf-8"?>
<comments xmlns="http://schemas.openxmlformats.org/spreadsheetml/2006/main">
  <authors>
    <author>Phil Matricardi</author>
  </authors>
  <commentList>
    <comment ref="F3" authorId="0">
      <text>
        <r>
          <rPr>
            <b/>
            <sz val="8"/>
            <color indexed="81"/>
            <rFont val="Tahoma"/>
            <family val="2"/>
          </rPr>
          <t>Phil Matricardi:</t>
        </r>
        <r>
          <rPr>
            <sz val="8"/>
            <color indexed="81"/>
            <rFont val="Tahoma"/>
            <family val="2"/>
          </rPr>
          <t xml:space="preserve">
References to the Summary tab are given as column headings only.  References to the Data Fields tab are given as row reference only.   Both reflect locations after all changes have been made (as in this document).</t>
        </r>
      </text>
    </comment>
  </commentList>
</comments>
</file>

<file path=xl/sharedStrings.xml><?xml version="1.0" encoding="utf-8"?>
<sst xmlns="http://schemas.openxmlformats.org/spreadsheetml/2006/main" count="8966" uniqueCount="1646">
  <si>
    <t>*LEIs are required only if they are available.</t>
  </si>
  <si>
    <t>*See note #3 on the coversheet for more information about this column.</t>
  </si>
  <si>
    <t>See note #2 on the coversheet for more information about this column.</t>
  </si>
  <si>
    <t>See note #1 on the coversheet for more information about this column.</t>
  </si>
  <si>
    <t>x</t>
  </si>
  <si>
    <t>SUMMARY DATA</t>
  </si>
  <si>
    <t>d</t>
  </si>
  <si>
    <t>M</t>
  </si>
  <si>
    <t>O</t>
  </si>
  <si>
    <t>O*</t>
  </si>
  <si>
    <t>M*</t>
  </si>
  <si>
    <t>MANDATORY OPTIONAL CHOICE</t>
  </si>
  <si>
    <t>c</t>
  </si>
  <si>
    <t>Combined total IM and VM margin requirement (excludes cashflows; coupons, PAI, fees, etc.)</t>
  </si>
  <si>
    <t>Total EOD balance of cash and non-cash collateral (includes all cashflows).</t>
  </si>
  <si>
    <t>Total EOD Non-Cash balance on As Of Date.</t>
  </si>
  <si>
    <t>The FX rate used to convert Local Currency to Account Base Currency</t>
  </si>
  <si>
    <t>Indicates whether reported figures are given in base or local currency unless otherwise specified (Base / Local)</t>
  </si>
  <si>
    <t>Base currency for the account</t>
  </si>
  <si>
    <t>Local currency for the account.  "NET" indicates that multiple local currencies are netted into base currency.</t>
  </si>
  <si>
    <t>The type of product referenced in the line: "IRS/CDS/CDX/NDF". "NET" indicates that the line represents net values products.</t>
  </si>
  <si>
    <t>Client account reference at clearing broker</t>
  </si>
  <si>
    <t>ID provided by the client to the broker and custodian.</t>
  </si>
  <si>
    <t>Placeholder for Legal Entity Identifier</t>
  </si>
  <si>
    <t>Name of the client (beneficiary).</t>
  </si>
  <si>
    <t>Name of the investment manager</t>
  </si>
  <si>
    <t>DESCRIPTION</t>
  </si>
  <si>
    <t>Total Margin Excess/Deficit</t>
  </si>
  <si>
    <t>Total Margin Requirement</t>
  </si>
  <si>
    <t>Total Balance</t>
  </si>
  <si>
    <t>Total Non-Cash Balance</t>
  </si>
  <si>
    <t>Total Cash Balance</t>
  </si>
  <si>
    <t>Total Clearing House Fee</t>
  </si>
  <si>
    <t>Total Clearing Broker Fee</t>
  </si>
  <si>
    <t>Total Upfront Fee</t>
  </si>
  <si>
    <t>Total Coupon Payment Amount</t>
  </si>
  <si>
    <t>Daily PAI Amount</t>
  </si>
  <si>
    <t>Interest Payment</t>
  </si>
  <si>
    <t>VM Call [CB]</t>
  </si>
  <si>
    <t>VM Balance [CB]</t>
  </si>
  <si>
    <t>Previous MTM Exposure [CB]</t>
  </si>
  <si>
    <t>Current MTM Exposure [CB]</t>
  </si>
  <si>
    <t>Net Total Initial Margin Call [CB]</t>
  </si>
  <si>
    <t>Account Total IM Balance [CB]</t>
  </si>
  <si>
    <t>Total IM Balance Non-Cash [CB]</t>
  </si>
  <si>
    <t>Total IM Balance Cash [CB]</t>
  </si>
  <si>
    <t>Total IM Requirement [CB]</t>
  </si>
  <si>
    <t>Additional IM Requirement [CB]</t>
  </si>
  <si>
    <t>IM Requirement [CH]</t>
  </si>
  <si>
    <t>Account Conversion FX Rate</t>
  </si>
  <si>
    <t>Reporting Currency</t>
  </si>
  <si>
    <t>Account Base Currency</t>
  </si>
  <si>
    <t>Account Local Currency</t>
  </si>
  <si>
    <t>Product Type</t>
  </si>
  <si>
    <t>Clearing House</t>
  </si>
  <si>
    <t>Clearing Broker Account ID</t>
  </si>
  <si>
    <t>Client Account ID</t>
  </si>
  <si>
    <t>Client Account LEI</t>
  </si>
  <si>
    <t>Client Account Legal Name</t>
  </si>
  <si>
    <t>Advisor LEI</t>
  </si>
  <si>
    <t>Advisor Name</t>
  </si>
  <si>
    <t>Clearing Broker LEI</t>
  </si>
  <si>
    <t>Clearing Broker Name</t>
  </si>
  <si>
    <t>Report Date</t>
  </si>
  <si>
    <t>As of Date</t>
  </si>
  <si>
    <t>Row Identifier</t>
  </si>
  <si>
    <t>SUMMARY HEADER</t>
  </si>
  <si>
    <t>h</t>
  </si>
  <si>
    <t>COMBINED MARGIN</t>
  </si>
  <si>
    <t>VARIATION MARGIN (CLEARING BROKER)</t>
  </si>
  <si>
    <t>INITIAL MARGIN
(CLEARING BROKER)</t>
  </si>
  <si>
    <t>INITIAL MARGIN
(CLEARING HOUSE)</t>
  </si>
  <si>
    <t>ACCOUNT DETAILS</t>
  </si>
  <si>
    <t>REPORT INFORMATION</t>
  </si>
  <si>
    <t>ROW STRUCTURE</t>
  </si>
  <si>
    <t>SUMMARY ACCOUNT, MARGIN BALANCES, AND CASH AND COLLATERAL MOVEMENTS</t>
  </si>
  <si>
    <t>Indicates column order of nested data occurring in multiple lines, separated by ":".  This provides a unique key for sub groupings and subtotal lines.  Note that columns so indicated should contain "NET" on lines that contain the net of their values.</t>
  </si>
  <si>
    <t>The name of the clearing firm</t>
  </si>
  <si>
    <t>Initial Margin required as of COB on As Of Date (Clearing House)</t>
  </si>
  <si>
    <t>Initial Margin required by clearing broker above clearing house IM requirement at close on As Of Date (Clearing Broker)</t>
  </si>
  <si>
    <t>Total Initial Margin requirement at COB on As Of Date (Clearing Broker)</t>
  </si>
  <si>
    <t>Difference between Total IM Requirement [CB] and Account Total IM Balance [CB]</t>
  </si>
  <si>
    <t>Daily PAI Amount.  (Report when netted against margin.)</t>
  </si>
  <si>
    <t>Coupon Payment Amount: Coupons are listed on Settlement Date</t>
  </si>
  <si>
    <t>Total of clearing broker fees</t>
  </si>
  <si>
    <t>Total of clearing house fees</t>
  </si>
  <si>
    <t>Summary</t>
  </si>
  <si>
    <t>FIELD NAME</t>
  </si>
  <si>
    <t>PROPOSED FORMAT</t>
  </si>
  <si>
    <t>Notes</t>
  </si>
  <si>
    <t>Secction reference</t>
  </si>
  <si>
    <t>Row reference</t>
  </si>
  <si>
    <t>HEADER</t>
  </si>
  <si>
    <t>Alphanumeric
63 characters</t>
  </si>
  <si>
    <t>Data description field that indicates what type of information each row contains, as well as which report the data corresponds to.  For example, SUMMARY HEADER appears in the Summary Report, with subsequent lines labeled SUMMARY DATA.  For the Details &amp; Positions Report, this would be DETAILS HEADER, followed by DETAILS DATA, etc.</t>
  </si>
  <si>
    <t>This is to distinguish Summary type rows from Details &amp; Positions rows and Daily Activity rows. For example, the Details &amp; Positions Report, this would be DETAILS HEADER, followed by DETAILS DATA, etc.  For more information, see note #2 on the Coversheet tab.</t>
  </si>
  <si>
    <t>As Of Date</t>
  </si>
  <si>
    <t>YYYY-MM-DDTHH:MM:SSZ</t>
  </si>
  <si>
    <t>Note that "T" indicates the start of the timestamp, and "Z" indicates that the timezone is GMT.  All timestamps must be reported in GMT.</t>
  </si>
  <si>
    <t>Refer to industry standard</t>
  </si>
  <si>
    <t>Alphanumeric
254 characters</t>
  </si>
  <si>
    <t>(If applicable) For investment managers that require multiple IOO accounts under one custody account.  The sub account then becomes the separation of the IOO accounts.  "NET" indicates multiple Sub Accounts and/or total Account balances.</t>
  </si>
  <si>
    <t>Sub Account ID</t>
  </si>
  <si>
    <t>Alpha
3 characters</t>
  </si>
  <si>
    <t>iso4217-2001-08-15 standard codes.</t>
  </si>
  <si>
    <t>Account data may be reported in both base and local currency on separate lines.</t>
  </si>
  <si>
    <t>Numeric 18, 7</t>
  </si>
  <si>
    <t>Numeric, 22, 7</t>
  </si>
  <si>
    <t>INITIAL MARGIN (CLEARING HOUSE)</t>
  </si>
  <si>
    <t>Numeric 18, 2</t>
  </si>
  <si>
    <t>INITIAL MARGIN (CLEARING BROKER)</t>
  </si>
  <si>
    <t>Coupon Payment Currency</t>
  </si>
  <si>
    <t>Clearing Broker Commission</t>
  </si>
  <si>
    <t>Combined Margin</t>
  </si>
  <si>
    <t>Total Non-cash Balance</t>
  </si>
  <si>
    <t>B</t>
  </si>
  <si>
    <t>C</t>
  </si>
  <si>
    <t>D</t>
  </si>
  <si>
    <t>E</t>
  </si>
  <si>
    <t>F</t>
  </si>
  <si>
    <t>G</t>
  </si>
  <si>
    <t>H</t>
  </si>
  <si>
    <t>I</t>
  </si>
  <si>
    <t>J</t>
  </si>
  <si>
    <t>K</t>
  </si>
  <si>
    <t>L</t>
  </si>
  <si>
    <t>Q</t>
  </si>
  <si>
    <t>R</t>
  </si>
  <si>
    <t>S</t>
  </si>
  <si>
    <t>V</t>
  </si>
  <si>
    <t>W</t>
  </si>
  <si>
    <t>X</t>
  </si>
  <si>
    <t>Y</t>
  </si>
  <si>
    <t>Z</t>
  </si>
  <si>
    <t>AA</t>
  </si>
  <si>
    <t>AB</t>
  </si>
  <si>
    <t>AC</t>
  </si>
  <si>
    <t>AE</t>
  </si>
  <si>
    <t>AF</t>
  </si>
  <si>
    <t>AG</t>
  </si>
  <si>
    <t>AI</t>
  </si>
  <si>
    <t>AJ</t>
  </si>
  <si>
    <t>AK</t>
  </si>
  <si>
    <t>AL</t>
  </si>
  <si>
    <t>AN</t>
  </si>
  <si>
    <t>AO</t>
  </si>
  <si>
    <t>AP</t>
  </si>
  <si>
    <t>AQ</t>
  </si>
  <si>
    <t>AR</t>
  </si>
  <si>
    <t>AS</t>
  </si>
  <si>
    <t>Market Value of Unused Non-Cash Collateral [CB]</t>
  </si>
  <si>
    <t>Total Initial Margin in Non-Cash at EOD on As Of Date. Represents post-haircut collateral value. (Clearing Broker)</t>
  </si>
  <si>
    <t>Total Initial Margin in Cash at EOD on As Of Date (Clearing Broker)</t>
  </si>
  <si>
    <t>Market value of unused non-cash collateral, pre-haircut.  Note that this value is excluded from all collateral balances.</t>
  </si>
  <si>
    <t>Code to indicate that account information is specific to named Clearing House only:
- Chicago Mercantile Exchange 
- CME Clearing Europe Limited 
- EUREX_Clearing 
- LCH Clearnet Ltd 
- LCH Clearnet Ltd FCM 
- LCH.Clearnet LLC (US) 
- ICE Clear Credit LLC 
- ICE Clear Europe 
"NET" indicates multiple CCPs and/or total Clearing Broker balances. Note that netting not allowed at position/trade level.</t>
  </si>
  <si>
    <t>Date on which all reported data was current.</t>
  </si>
  <si>
    <t>Date and time when report was generated.</t>
  </si>
  <si>
    <t>Interest on IM and excess cash margin balances payment amount, as calculated by clearing broker.</t>
  </si>
  <si>
    <t>PRODUCT LIFECYCLE CASH FLOWS</t>
  </si>
  <si>
    <t>EOD total IM Cash and Non-cash (post-haircut) Balance including Pending (Clearing Broker)</t>
  </si>
  <si>
    <t>MTM Delta [CB]</t>
  </si>
  <si>
    <t>MTM Exposure at COB on As Of Date (includes accrued coupon interest).  Note that a negative value indicates that the position has moved against the client. (Clearing Broker)</t>
  </si>
  <si>
    <t>Total VM Requirement [CB]</t>
  </si>
  <si>
    <t>Most recent previously calculated MTM exposure (includes accrued coupon interest).  Note that a negative value indicates that the position has moved against the client. (Clearing Broker)</t>
  </si>
  <si>
    <t>Change in MTM value (includes accrued coupon interest). Note that a negative value indicates that the position has moved against the client. (Clearing Broker)</t>
  </si>
  <si>
    <t xml:space="preserve">Total EOD Cash balance (Sum of IM Total Cash Balance [CB] and VM Balance [CB]). Note that this field must include Product Lifecycle Cash Flows if they are not included in Total VM Requirement [CB]. If VM Balance [CB] is reported separately it will already contain these flows. </t>
  </si>
  <si>
    <t>*Identifying information may be excluded or modified for security reasons.</t>
  </si>
  <si>
    <t>For more information, see note #3 on the Coversheet tab.  For examples, see the “Summary Sample Data” tab of this workbook, or the “Final Summary Report Sample Data.csv” file.</t>
  </si>
  <si>
    <t>iso17442 standard codes.  LEIs are required only if they are available.</t>
  </si>
  <si>
    <t>Identifying information may be excluded or modified for security reasons.</t>
  </si>
  <si>
    <t>Note that split IM and VM cash balances are mandatory if they are available.</t>
  </si>
  <si>
    <t>PRODUCT LIFCYCLE CASH FLOWS</t>
  </si>
  <si>
    <t>The clearing house names listed in the description at left are as they appear on the affirmation platform (MarkitWire and ICE-Link).</t>
  </si>
  <si>
    <t>Cash Paid/Received Amount</t>
  </si>
  <si>
    <t>Contact Details:</t>
  </si>
  <si>
    <t>General Enquiries</t>
  </si>
  <si>
    <t>Sapient Global Markets</t>
  </si>
  <si>
    <t>ccs@sapient.com</t>
  </si>
  <si>
    <t>Jos Stoop</t>
  </si>
  <si>
    <t>jstoop@sapient.com</t>
  </si>
  <si>
    <t>Jim Bennett</t>
  </si>
  <si>
    <t>jbennett@sapient.com</t>
  </si>
  <si>
    <t>Interest Payment Currency</t>
  </si>
  <si>
    <t>N</t>
  </si>
  <si>
    <t>P</t>
  </si>
  <si>
    <t>T</t>
  </si>
  <si>
    <t>U</t>
  </si>
  <si>
    <t>AD</t>
  </si>
  <si>
    <t>AH</t>
  </si>
  <si>
    <t>AM</t>
  </si>
  <si>
    <t>See note #5 on the coversheet for more information on how these cashflows affect margin balances/requirements.</t>
  </si>
  <si>
    <t>POSITIONS, TRADES, DETAILED BALANCES, CASH FLOWS</t>
  </si>
  <si>
    <t>REFERENCES</t>
  </si>
  <si>
    <t>IRS DESCRIPTION</t>
  </si>
  <si>
    <t>CDS DESCRIPTION</t>
  </si>
  <si>
    <t>NDF DESCRIPTION</t>
  </si>
  <si>
    <t>MTM</t>
  </si>
  <si>
    <t>Custodian Name</t>
  </si>
  <si>
    <t>Custodian LEI</t>
  </si>
  <si>
    <t>Trade ID Client</t>
  </si>
  <si>
    <t>USI</t>
  </si>
  <si>
    <t>UPI</t>
  </si>
  <si>
    <t>Position ID Clearing House</t>
  </si>
  <si>
    <t>Trade ID Clearing House</t>
  </si>
  <si>
    <t>Trade Position ID Clearing Broker</t>
  </si>
  <si>
    <t>Trade ID Affirmation Platform</t>
  </si>
  <si>
    <t>Client Reference Note</t>
  </si>
  <si>
    <t>Trade Date</t>
  </si>
  <si>
    <t>Trade Effective Date</t>
  </si>
  <si>
    <t>Maturity Date</t>
  </si>
  <si>
    <t>Clearing Date</t>
  </si>
  <si>
    <t>Trade Direction</t>
  </si>
  <si>
    <t>Notional (Receive)</t>
  </si>
  <si>
    <t>Currency (Receive)</t>
  </si>
  <si>
    <t>Rate Value (Receive)</t>
  </si>
  <si>
    <t>Accrued Interest (Receive)</t>
  </si>
  <si>
    <t>Index (Receive)</t>
  </si>
  <si>
    <t>Index Tenor (Receive)</t>
  </si>
  <si>
    <t>Spread (Receive)</t>
  </si>
  <si>
    <t>Payment Frequency (Receive)</t>
  </si>
  <si>
    <t>Reset Frequency (Receive)</t>
  </si>
  <si>
    <t>Roll/Calculation Frequency (Receive)</t>
  </si>
  <si>
    <t>Notional (Pay)</t>
  </si>
  <si>
    <t>Currency (Pay)</t>
  </si>
  <si>
    <t>Rate Value (Pay)</t>
  </si>
  <si>
    <t>Accrued Interest (Pay)</t>
  </si>
  <si>
    <t>Index (Pay)</t>
  </si>
  <si>
    <t>Index Tenor (Pay)</t>
  </si>
  <si>
    <t>Spread (Pay)</t>
  </si>
  <si>
    <t>Payment Frequency (Pay)</t>
  </si>
  <si>
    <t>Reset Frequency (Pay)</t>
  </si>
  <si>
    <t>Roll/Calculation Frequency (Pay)</t>
  </si>
  <si>
    <t>Reference Entity</t>
  </si>
  <si>
    <t>Reference Obligation</t>
  </si>
  <si>
    <t>Seniority</t>
  </si>
  <si>
    <t>Trade Currency</t>
  </si>
  <si>
    <t>Notional</t>
  </si>
  <si>
    <t>CDS Spread</t>
  </si>
  <si>
    <t>RED Code</t>
  </si>
  <si>
    <t>Currency 1</t>
  </si>
  <si>
    <t>Currency 2</t>
  </si>
  <si>
    <t>Currency 1 Amount</t>
  </si>
  <si>
    <t>Currency 2 Amount</t>
  </si>
  <si>
    <t>NDF Price</t>
  </si>
  <si>
    <t>Fixing Date</t>
  </si>
  <si>
    <t>NDF Discount Factor</t>
  </si>
  <si>
    <t>Trade MTM Dirty (Local Currency)</t>
  </si>
  <si>
    <t>Trade MTM Clean (Local Currency)</t>
  </si>
  <si>
    <t>Trade MTM Dirty (Base Currency)</t>
  </si>
  <si>
    <t>Trade MTM Clean (Base Currency)</t>
  </si>
  <si>
    <t>EOD Dirty Price (Local Currency)</t>
  </si>
  <si>
    <t>EOD Clean Price (Local Currency)</t>
  </si>
  <si>
    <t>VM Change [CB]</t>
  </si>
  <si>
    <t>Accrued Coupon Interest</t>
  </si>
  <si>
    <t>CDS Credit Event Payment</t>
  </si>
  <si>
    <t>CDS Coupon Rate</t>
  </si>
  <si>
    <t>Next Coupon Payment Date</t>
  </si>
  <si>
    <t>A</t>
  </si>
  <si>
    <t>AW</t>
  </si>
  <si>
    <t>AX</t>
  </si>
  <si>
    <t>AU</t>
  </si>
  <si>
    <t>AT</t>
  </si>
  <si>
    <t>BH</t>
  </si>
  <si>
    <t>AV</t>
  </si>
  <si>
    <t>BC</t>
  </si>
  <si>
    <t>BD</t>
  </si>
  <si>
    <t>AY</t>
  </si>
  <si>
    <t>BA</t>
  </si>
  <si>
    <t>AZ</t>
  </si>
  <si>
    <t>BG</t>
  </si>
  <si>
    <t>BE</t>
  </si>
  <si>
    <t>BB</t>
  </si>
  <si>
    <t>BO</t>
  </si>
  <si>
    <t>BP</t>
  </si>
  <si>
    <t>BQ</t>
  </si>
  <si>
    <t>BS</t>
  </si>
  <si>
    <t>BU</t>
  </si>
  <si>
    <t>BX</t>
  </si>
  <si>
    <t>BY</t>
  </si>
  <si>
    <t>CA</t>
  </si>
  <si>
    <t>CB</t>
  </si>
  <si>
    <t>CC</t>
  </si>
  <si>
    <t>CD</t>
  </si>
  <si>
    <t>CE</t>
  </si>
  <si>
    <t>CF</t>
  </si>
  <si>
    <t>CG</t>
  </si>
  <si>
    <t>CH</t>
  </si>
  <si>
    <t>CI</t>
  </si>
  <si>
    <t>CJ</t>
  </si>
  <si>
    <t>CK</t>
  </si>
  <si>
    <t>CN</t>
  </si>
  <si>
    <t>CO</t>
  </si>
  <si>
    <t>CQ</t>
  </si>
  <si>
    <t>CU</t>
  </si>
  <si>
    <t>COLLATERAL HOLDINGS, CASH AND SECURITIES</t>
  </si>
  <si>
    <t>COLLATERAL DESCRIPTION</t>
  </si>
  <si>
    <t>COLLATERAL HOLDINGS HEADER</t>
  </si>
  <si>
    <t>Collateral Designation</t>
  </si>
  <si>
    <t>Collateral Type</t>
  </si>
  <si>
    <t>Collateral Quantity</t>
  </si>
  <si>
    <t>Collateral Security Identifier Type</t>
  </si>
  <si>
    <t>Collateral Security Identifier</t>
  </si>
  <si>
    <t xml:space="preserve">Security Description </t>
  </si>
  <si>
    <t>Collateral Original Face Value</t>
  </si>
  <si>
    <t>Collateral Currency</t>
  </si>
  <si>
    <t>Collateral Haircut</t>
  </si>
  <si>
    <t>Collateral Value</t>
  </si>
  <si>
    <t>Collateral Face Value</t>
  </si>
  <si>
    <t>AMOUNT SETTLED</t>
  </si>
  <si>
    <t>Payment Date</t>
  </si>
  <si>
    <t>Date on which payment (settling on As Of Date) was made</t>
  </si>
  <si>
    <t>Cash Paid/
Received Currency</t>
  </si>
  <si>
    <t>Currency of settling payment</t>
  </si>
  <si>
    <t>Amount of payment settling on As Of Date.  This is optional and used to track payments that settled on the date of the report, and does not affect current margin calculations.</t>
  </si>
  <si>
    <t>Clearing House Code</t>
  </si>
  <si>
    <t>The clearing member that holds the trade</t>
  </si>
  <si>
    <t>Clearing House LEI</t>
  </si>
  <si>
    <t>The name of the relevant custodian</t>
  </si>
  <si>
    <t>Trading Activity</t>
  </si>
  <si>
    <t>Alphanumeric</t>
  </si>
  <si>
    <t>New / Terminated / Cancelled / Netted / Amended</t>
  </si>
  <si>
    <t>Client assigned trade ID reference</t>
  </si>
  <si>
    <t>Clearing House generated identifier (CCP ID) for position</t>
  </si>
  <si>
    <t>Clearing House generated identifier (CCP ID) for trade</t>
  </si>
  <si>
    <t>Trade or position ID at Clearing Broker</t>
  </si>
  <si>
    <t xml:space="preserve">Trade Position ID DTCC </t>
  </si>
  <si>
    <t>Trade or position ID at DTCC</t>
  </si>
  <si>
    <t>Collateral designation</t>
  </si>
  <si>
    <t>Product type</t>
  </si>
  <si>
    <t>Alpha
63 characters</t>
  </si>
  <si>
    <t>If this field contains data, the Collateral Type field must be blank.</t>
  </si>
  <si>
    <t>Alpha
Enumerated values</t>
  </si>
  <si>
    <t>Trade Original Notional</t>
  </si>
  <si>
    <t>Trade execution date</t>
  </si>
  <si>
    <t>Trade effective date</t>
  </si>
  <si>
    <t>Trade maturity date</t>
  </si>
  <si>
    <t>Settlement Date</t>
  </si>
  <si>
    <t>Event Type</t>
  </si>
  <si>
    <t>Indicates the type of netting entry.  "Previous" indicates the original position being netted against, "Offset" indicates the offsetting trade(s), "Final" indicates the ending net position.</t>
  </si>
  <si>
    <t>Alpha
1 character</t>
  </si>
  <si>
    <t>Buy/Sell indicator for Credit trades: B=Buy, S=Sell (from the perspective of client/end user).  Used for CDS and NDF only.</t>
  </si>
  <si>
    <t>Currency of the receiver leg.</t>
  </si>
  <si>
    <t>Fixed rate of the receiver leg.</t>
  </si>
  <si>
    <t>Accrued coupon interst for the receiver leg.</t>
  </si>
  <si>
    <t>Specified floating rate index of the receiver leg; USD LIBOR, GBP, LIBOR, JPY LIBOR, etc.</t>
  </si>
  <si>
    <t>The tenor, 1M, 3M, 6M, 1Y etc., of the underlying floating rate index for the receiver leg.</t>
  </si>
  <si>
    <t>Numeric, 18, 7</t>
  </si>
  <si>
    <t>Frequency, 1M, 3M, 6M, 1Y etc., of coupon payments for the receiver leg.</t>
  </si>
  <si>
    <t>Frequency, 1M, 3M, 6M, 1Y etc., with which the reference rate resets to the floating rate index for the receiver leg.</t>
  </si>
  <si>
    <t>Frequency, 1M, 3M, 6M, 1Y etc., with which the floating rate is calculated based on reference rates for the receiver leg.</t>
  </si>
  <si>
    <t>Day Count Fraction (Receive)</t>
  </si>
  <si>
    <t>Day count fraction, 30/360, ACT/360, ACT/365.FIXED, ACT/ACT.ISDA, 30E/360, 30E/360.ISDA</t>
  </si>
  <si>
    <t>Business Convention (Receive)</t>
  </si>
  <si>
    <t>NONE / FOLLOWING / MODFOLLOWING / PRECEDING / MODPRECEDING</t>
  </si>
  <si>
    <t>Holiday Calendar (Receive)</t>
  </si>
  <si>
    <t>Applicable holiday calendar: USNY / EUTA / GBLO / JPTO / etc.</t>
  </si>
  <si>
    <t>Currency of the payer leg.</t>
  </si>
  <si>
    <t>Applicable rate for the payer leg</t>
  </si>
  <si>
    <t>Accrued copuon interst for the payer leg.</t>
  </si>
  <si>
    <t>Specified floating rate index of the payer leg; USD LIBOR, GBP, LIBOR, JPY LIBOR, etc.</t>
  </si>
  <si>
    <t>The tenor, 1M, 3M, 6M, 1Y etc., of the underlying floating rate index.</t>
  </si>
  <si>
    <t>Numeric18,7</t>
  </si>
  <si>
    <t>Day Count Fraction (Pay)</t>
  </si>
  <si>
    <t>Business Convention (Pay)</t>
  </si>
  <si>
    <t>Holiday Calendar (Pay)</t>
  </si>
  <si>
    <t xml:space="preserve">Underlying entity </t>
  </si>
  <si>
    <t>ISIN / CUSIP of obligation</t>
  </si>
  <si>
    <t>Alpha
2 characters</t>
  </si>
  <si>
    <t>SN=Senior, SB=Subordinate and SD=Senior Secured</t>
  </si>
  <si>
    <t>Transaction Type</t>
  </si>
  <si>
    <t>Alpha
35 characters</t>
  </si>
  <si>
    <t>ISDA CDS Standard Model</t>
  </si>
  <si>
    <t>Currency of trade</t>
  </si>
  <si>
    <t>Coupon Type</t>
  </si>
  <si>
    <t>Coupon Type: FIXED / FLOATING</t>
  </si>
  <si>
    <t>Notional Amount</t>
  </si>
  <si>
    <t>CDS Price</t>
  </si>
  <si>
    <t>Trade Price for Credit trades</t>
  </si>
  <si>
    <t>The code assigned to the CDS by MarkIt that identifies the referenced entity or the index, series and version</t>
  </si>
  <si>
    <t>Currency that the NDF will settle in</t>
  </si>
  <si>
    <t>Trade currency of the NDF</t>
  </si>
  <si>
    <t>Numeric 22, 7</t>
  </si>
  <si>
    <t>NDF settlement currency amount</t>
  </si>
  <si>
    <t>NDF trade currency amount</t>
  </si>
  <si>
    <t>Trade price (FX rate) at execution (Trade Date)</t>
  </si>
  <si>
    <t>Date YYYYMMDD</t>
  </si>
  <si>
    <t>NDF fixing date</t>
  </si>
  <si>
    <t>Daily discount factor used by the CH in calculating VM</t>
  </si>
  <si>
    <t>The name of the product / issue from CCP</t>
  </si>
  <si>
    <t>Initial price / face value</t>
  </si>
  <si>
    <t>Collateral currency</t>
  </si>
  <si>
    <t>Issuer Name</t>
  </si>
  <si>
    <t>Client name</t>
  </si>
  <si>
    <t>Collateral Payment Date</t>
  </si>
  <si>
    <t>Collateral Settle Date</t>
  </si>
  <si>
    <t>Collateral Settled Flag</t>
  </si>
  <si>
    <t xml:space="preserve">Mark to Market dirty price (includes coupon accrual) </t>
  </si>
  <si>
    <t>Mark to Market price exclusive of coupon accrual</t>
  </si>
  <si>
    <t>Mark to Market price (coupon accrual) in Base Currency</t>
  </si>
  <si>
    <t>Mark to Market price exclusive of coupon accrual in Base Currency</t>
  </si>
  <si>
    <t>EOD clean price (Local Currency)</t>
  </si>
  <si>
    <t>EOD close clean price (unfunded price)</t>
  </si>
  <si>
    <t>EOD dirty price (Local Currency)</t>
  </si>
  <si>
    <t>EOD close dirty price (unfunded price)</t>
  </si>
  <si>
    <t>NPV (Local Currency)</t>
  </si>
  <si>
    <t>The NPV of all of the client's trades maintained  on each relevant DCO as determined by the respective DCO as effect at the close of business on the statement date</t>
  </si>
  <si>
    <t>Collateral Price</t>
  </si>
  <si>
    <t>Haircut applied by the broker to pledged securities; in normal circumstances that should match CCP haircuts</t>
  </si>
  <si>
    <t>IM Pending Cash Movements [CB]</t>
  </si>
  <si>
    <t>Cash Initial Margin currently pending settlement (Clearing Broker)</t>
  </si>
  <si>
    <t>IM Pending Non-Cash Movements [CB]</t>
  </si>
  <si>
    <t>Non-Cash Initial Margin currently pending settlement (Clearing Broker)</t>
  </si>
  <si>
    <t>VARIATION MARGIN (CLEARING HOUSE)</t>
  </si>
  <si>
    <t>VM Requirement [CH]</t>
  </si>
  <si>
    <t>Variation Margin required at COB on As Of Date (Clearing House)</t>
  </si>
  <si>
    <t>VM Balance [CH]</t>
  </si>
  <si>
    <t>VM Call [CH]</t>
  </si>
  <si>
    <t>The sum of VM Current MTM Exposure and VM Total Balance including Pending (Clearing House)</t>
  </si>
  <si>
    <t>Pending VM Movements [CB]</t>
  </si>
  <si>
    <t>Variation Margin currently pending settlement (Clearing Broker)</t>
  </si>
  <si>
    <t>Accrued PAI Amount</t>
  </si>
  <si>
    <t>PAI Index Name</t>
  </si>
  <si>
    <t>PAI Rate (Daily)</t>
  </si>
  <si>
    <t>PAI Rate</t>
  </si>
  <si>
    <t>PAI Payment</t>
  </si>
  <si>
    <t>PAI Payment (not paid daily)</t>
  </si>
  <si>
    <t>PAI Currency</t>
  </si>
  <si>
    <t>Daily Interest Amount</t>
  </si>
  <si>
    <t>Interest accrued on As Of Date on IM and excess cash margin balances</t>
  </si>
  <si>
    <t>Accrued Interest Amount</t>
  </si>
  <si>
    <t>Total interest accrued through As Of Date on IM and excess cash margin balances</t>
  </si>
  <si>
    <t>Interest currency</t>
  </si>
  <si>
    <t>Daily Coupon Interest</t>
  </si>
  <si>
    <t>Daily (Coupon Interest) amount</t>
  </si>
  <si>
    <t>Accrued (Coupon interest) amount.  Note that in the case of IRS coupons, this field represents the net of Pay and Receive legs.</t>
  </si>
  <si>
    <t>Coupon Interest Currency</t>
  </si>
  <si>
    <t>IRS Coupon</t>
  </si>
  <si>
    <t>Net Coupon Payment on IRS Trade</t>
  </si>
  <si>
    <t>CDS Option Premium</t>
  </si>
  <si>
    <t>Option Premium on CDS Trade</t>
  </si>
  <si>
    <t>Termination Payment</t>
  </si>
  <si>
    <t>Trade Termination Payment</t>
  </si>
  <si>
    <t>Other Coupon Payment</t>
  </si>
  <si>
    <t>Non-classified coupon payment</t>
  </si>
  <si>
    <t>Payment Date of the Next Coupon</t>
  </si>
  <si>
    <t>Quarterly Coupon</t>
  </si>
  <si>
    <t>Quarterly banked coupon amounts</t>
  </si>
  <si>
    <t>Initial Coupon</t>
  </si>
  <si>
    <t>Initial coupon amount on trades</t>
  </si>
  <si>
    <t>Trade Upfront Fee</t>
  </si>
  <si>
    <t>Trade upfront fee</t>
  </si>
  <si>
    <t>Trade Exchange Fee</t>
  </si>
  <si>
    <t>Per trade fee applied by the exchange</t>
  </si>
  <si>
    <t>Trade Middleware Fee</t>
  </si>
  <si>
    <t>Per trade fee applied by middleware provider</t>
  </si>
  <si>
    <t>Trade Regulatory Tax/Fee</t>
  </si>
  <si>
    <t>Per trade regulatory tax/fee</t>
  </si>
  <si>
    <t>Trade Clearing Broker Fee</t>
  </si>
  <si>
    <t>Any clearing broker fees applied at trade level in addition to broker commissions</t>
  </si>
  <si>
    <t>Trade Clearing House Fee</t>
  </si>
  <si>
    <t>Fee applied by clearing house per trade</t>
  </si>
  <si>
    <t>Trade Clearing Fee</t>
  </si>
  <si>
    <t>Clearing fee applied per trade</t>
  </si>
  <si>
    <t>Other Fee</t>
  </si>
  <si>
    <t>Non-classified fee</t>
  </si>
  <si>
    <t xml:space="preserve">Original Premium (Local Currency) </t>
  </si>
  <si>
    <t xml:space="preserve">On swaps, the original strike on the opening trade, expressed in the currency of the security </t>
  </si>
  <si>
    <t>Commissions Posted Today</t>
  </si>
  <si>
    <t>Commissions Posted on As Of Date</t>
  </si>
  <si>
    <t>Accrued Commissions</t>
  </si>
  <si>
    <t>Commissions Accrued to Date</t>
  </si>
  <si>
    <t>Commission Amount Payable</t>
  </si>
  <si>
    <t>Total Commission Amount Payable</t>
  </si>
  <si>
    <t>TO BE SETTLED</t>
  </si>
  <si>
    <t>Payment Currency</t>
  </si>
  <si>
    <t>Payment Currency for Settlements</t>
  </si>
  <si>
    <t>Payment FX Conversion Rate</t>
  </si>
  <si>
    <t>The FX rate used to convert Base Currency to Payment Currency</t>
  </si>
  <si>
    <t>IM Payment Amount</t>
  </si>
  <si>
    <t>IM Payment Amount, equivalent to Net Total Initial Margin Call [CB], this field is to record payment</t>
  </si>
  <si>
    <t>If any To Be Settled amounts are included, then the To Be Settled section must be filled in accordance with the clients' preferred number of payments: either one total payment, or multiple payments broken up as per the options at left.</t>
  </si>
  <si>
    <t>Net VM Payment Amount</t>
  </si>
  <si>
    <t>Net VM Payment Amount, equivalent to VM Call [CB], net of Coupons, Fees, PAI, Interest and all other payments not listed separately in the To Be Settled section</t>
  </si>
  <si>
    <t>Net IM/VM Payment Amount</t>
  </si>
  <si>
    <t>Net combined payment of CB and CH, IM and VM, as well as Coupons, Fees, PAI, Interest and all other payments not listed separately in the To Be Settled section</t>
  </si>
  <si>
    <t>Commissions Payment Amount</t>
  </si>
  <si>
    <t>Daily commissions payment, if paid separately</t>
  </si>
  <si>
    <t>Other Payment</t>
  </si>
  <si>
    <t>Any related payment that is sent separately but not otherwise listed.</t>
  </si>
  <si>
    <t>Total Daily Payment Amount</t>
  </si>
  <si>
    <t>Total Cashflow Amount, if combined into one net payment, including all Margin Calls, Coupons, Fees, Commissions, PAI, Interest, etc.</t>
  </si>
  <si>
    <t>VM
(CB)</t>
  </si>
  <si>
    <t>Variation Margin Required at the position level, equal to MTM Exposure at COB on As Of Date minus previous MTM Exposure (Clearing Broker)</t>
  </si>
  <si>
    <t>VM
(CH)</t>
  </si>
  <si>
    <t>VM Change [CH]</t>
  </si>
  <si>
    <t>Variation Margin Required at the position level, equal to MTM Exposure at COB on As Of Date minus previous MTM Exposure (Clearing House)</t>
  </si>
  <si>
    <t>Clearing Broker Account</t>
  </si>
  <si>
    <t>Sub Account Name</t>
  </si>
  <si>
    <t>IM Non-Cash Balance [CH]</t>
  </si>
  <si>
    <t>Account Total IM Balance [CH]</t>
  </si>
  <si>
    <t>IM Call [CH]</t>
  </si>
  <si>
    <t>IM Cash Balance [CH]</t>
  </si>
  <si>
    <t>Initial Margin in Cash at COB on As Of Date (Clearing House)</t>
  </si>
  <si>
    <t>Initial Margin in Non-Cash from Todays trading (T-1) (Clearing House)</t>
  </si>
  <si>
    <t>Total IM Cash &amp; Non-cash Balance including pending (Clearing House)</t>
  </si>
  <si>
    <t>Difference between IM Requirement and IM Balance (Clearing House)</t>
  </si>
  <si>
    <t>CV</t>
  </si>
  <si>
    <t>CW</t>
  </si>
  <si>
    <t>CP</t>
  </si>
  <si>
    <t>CR</t>
  </si>
  <si>
    <t>CS</t>
  </si>
  <si>
    <t>CT</t>
  </si>
  <si>
    <t>BF</t>
  </si>
  <si>
    <t>BR</t>
  </si>
  <si>
    <t>BT</t>
  </si>
  <si>
    <t>Notes to coding and  interpreting the CCS Summary Report CSV file:</t>
  </si>
  <si>
    <t>Overview</t>
  </si>
  <si>
    <t>Overview gives a list of all sections and field names and which report(s) contain them.</t>
  </si>
  <si>
    <t>Change Log</t>
  </si>
  <si>
    <t>CCS Data Specification Reports:</t>
  </si>
  <si>
    <t>Collateral Holdings</t>
  </si>
  <si>
    <t>Daily Activity IRS</t>
  </si>
  <si>
    <t>Daily Activity CDS</t>
  </si>
  <si>
    <t>Daily Activity NDF</t>
  </si>
  <si>
    <t>Daily Activity Collateral</t>
  </si>
  <si>
    <t>Netting Activity</t>
  </si>
  <si>
    <t>Terminated - Cancelled Trades</t>
  </si>
  <si>
    <t>Data Fields</t>
  </si>
  <si>
    <t>Data Fields lists all field names by section with data formats (eg, character count), descriptions, and relevant notes.</t>
  </si>
  <si>
    <t>Contact Information</t>
  </si>
  <si>
    <t>This specification was funded and developed as an industry initiative, facilitated by Sapient Global Markets.   For questions or comments, contact CCS@sapient.com or Phil Matricardi, pmatricardi@sapient.com, 443-625-8394.</t>
  </si>
  <si>
    <t>Notes &amp; Guidelines</t>
  </si>
  <si>
    <t>Notes &amp; Guidelines gives instructions and examples for the Interest on Cash Balances, To Be Settled, Initial Margin, Broker Commissions sections, and Multi Line Functionality.</t>
  </si>
  <si>
    <t>CCS Contacts</t>
  </si>
  <si>
    <t xml:space="preserve">This specification contains the proposed format for transferring OTC Clearing related Trade, Position and Account information between Clearing Brokers and Custodians' outsourced service providers.  Current scope is IRS, CDS, CDX, and NDF for LCH, CME, and ICE. </t>
  </si>
  <si>
    <t>Change Log lists all changes made to the specification after v1.000</t>
  </si>
  <si>
    <t>CCS Contacts lists contact information for the Sapient CCS development team.</t>
  </si>
  <si>
    <t>iso4217-2001-08-15 standard codes. See note #5 on the coversheet for more information on how these cashflows affect margin balances/requirements.</t>
  </si>
  <si>
    <t>ACCOUNT SUMMARY</t>
  </si>
  <si>
    <t>The difference between VM Current MTM Exposure and VM Balance [CB] including Pending (Clearing Broker). Note that if this field is not equal to the difference between Total VM Requirement [CB] and VM Balance [CB], then it contains the sum of Product Lifecycle Cash Flows.</t>
  </si>
  <si>
    <t>Current MTM Exposure at COB on As Of Date (includes accrued coupon interest). A negative value indicates that the position has moved against the client. Note that this field must include Product Lifecycle Cash Flows if they are not included elsewhere (in VM Balance [CB], VM Call [CB], Total Cash Balance, or Total Margin Excess/Deficit). Otherwise, this field will be equal to Current MTM Exposure [CB] (Clearing Broker).</t>
  </si>
  <si>
    <t>VM Balance on As Of Date. Note that, if reported, this field must include Product Lifecycle Cash Flows if they are not included elsewhere (VM Requirement [CB], VM Call [CB], Total Cash Balance, or Total Margin Excess/Deficit). These flows will also impact the Total Cash Balance column. (Clearing Broker).</t>
  </si>
  <si>
    <t>Excess or deficit margin balance (Total Margin Requirement minus Total Balance). Product lifecycle cash flows may be reported in this field in the case of net settlement: if this field is not equal to the difference between Total Balance and Total Margin Requirement, then the difference must be the sum of Product Lifecycle Cash Flows.</t>
  </si>
  <si>
    <t>See note #7 on the coversheet for more information regarding this section.</t>
  </si>
  <si>
    <t>See notes #5 and #6 on the coversheet for more information on how these cashflows affect margin balances/requirements.</t>
  </si>
  <si>
    <t>DAILY ACTIVITY CDS</t>
  </si>
  <si>
    <t>Coupon Rate</t>
  </si>
  <si>
    <t>DAILY ACTIVITY IRS</t>
  </si>
  <si>
    <t>DAILY ACTIVITY NDF</t>
  </si>
  <si>
    <t>DAILY ACTIVITY COLLATERAL</t>
  </si>
  <si>
    <t>Price</t>
  </si>
  <si>
    <t>Trade Price</t>
  </si>
  <si>
    <t>VM [CH]</t>
  </si>
  <si>
    <t>VM [CB]</t>
  </si>
  <si>
    <t>BI</t>
  </si>
  <si>
    <t>BJ</t>
  </si>
  <si>
    <t>BK</t>
  </si>
  <si>
    <t>BL</t>
  </si>
  <si>
    <t>BN</t>
  </si>
  <si>
    <t>CM</t>
  </si>
  <si>
    <t>CX</t>
  </si>
  <si>
    <t>DA</t>
  </si>
  <si>
    <t>DAILY ACTIVITY</t>
  </si>
  <si>
    <t>Trade Position ID Clearing House</t>
  </si>
  <si>
    <t>Buy / Sell</t>
  </si>
  <si>
    <t>DC</t>
  </si>
  <si>
    <t>DD</t>
  </si>
  <si>
    <t>DE</t>
  </si>
  <si>
    <t>DH</t>
  </si>
  <si>
    <t>DI</t>
  </si>
  <si>
    <t>DJ</t>
  </si>
  <si>
    <t>DK</t>
  </si>
  <si>
    <t>DL</t>
  </si>
  <si>
    <t>DM</t>
  </si>
  <si>
    <t>Type of Change</t>
  </si>
  <si>
    <t>Version</t>
  </si>
  <si>
    <t>tab</t>
  </si>
  <si>
    <t>column / row</t>
  </si>
  <si>
    <t>Section Name</t>
  </si>
  <si>
    <t>Old value</t>
  </si>
  <si>
    <t>New value</t>
  </si>
  <si>
    <t>Clarify Margin headers (remove "New")</t>
  </si>
  <si>
    <t>Column Name</t>
  </si>
  <si>
    <t>Additional IM Balance Cash [CB]</t>
  </si>
  <si>
    <t>N/A</t>
  </si>
  <si>
    <t>New Balance Cash [CB]</t>
  </si>
  <si>
    <t>Also change name in Data Fields tab</t>
  </si>
  <si>
    <t>Additional IM Balance Non-Cash [CB]</t>
  </si>
  <si>
    <t>New Balance Non-Cash [CB]</t>
  </si>
  <si>
    <t>IM Requirement [CB]</t>
  </si>
  <si>
    <t>New Balance Cash [CH]</t>
  </si>
  <si>
    <t>New Balance Non-Cash [CH]</t>
  </si>
  <si>
    <t>Provide pending cash and non-cash CB margin info</t>
  </si>
  <si>
    <t>Inserted Column</t>
  </si>
  <si>
    <t>Also add row with description in Data Fields tab</t>
  </si>
  <si>
    <t>Move detailed IM and VM amounts from Collateral to IM and VM sections, remove Collateral sections</t>
  </si>
  <si>
    <t>Section</t>
  </si>
  <si>
    <t>COLLATERAL (CLEARING BROKER)</t>
  </si>
  <si>
    <t>Also Change Section in Data Fields tab</t>
  </si>
  <si>
    <t>COLLATERAL (CLEARING HOUSE)</t>
  </si>
  <si>
    <t>VARIATION MARGIN
(CLEARING HOUSE)</t>
  </si>
  <si>
    <t>Remove Column</t>
  </si>
  <si>
    <t>Pending Collateral Balance [CB]</t>
  </si>
  <si>
    <t>Also remove line in Data Fields tab</t>
  </si>
  <si>
    <t>Pending Collateral Balance [CH]</t>
  </si>
  <si>
    <t>Remove Section</t>
  </si>
  <si>
    <t>Also remove section in Data Fields tab</t>
  </si>
  <si>
    <t>Clarify and provide additional information around variation margin</t>
  </si>
  <si>
    <t>VM Requirement [CB]</t>
  </si>
  <si>
    <t>Change description in Data Fields tab</t>
  </si>
  <si>
    <t>Details &amp; Positions</t>
  </si>
  <si>
    <t>VM REQ (CB)</t>
  </si>
  <si>
    <t>VM REQ (CH)</t>
  </si>
  <si>
    <t>Insert Description Row</t>
  </si>
  <si>
    <t>Variation Margin Required at the position level,equal to MTM Exposure at COB on As Of Date minus previous MTM Exposure (Clearing Broker)</t>
  </si>
  <si>
    <t>Description</t>
  </si>
  <si>
    <t>Variation Margin Required on yesterday's close (T-1) (Clearing Broker)</t>
  </si>
  <si>
    <t>Variation Margin required on yesterday's close (T-1) (Clearing House)</t>
  </si>
  <si>
    <t>Variation Margin required as of close on previous report date (T-1) (Clearing House)</t>
  </si>
  <si>
    <t>Variation Margin Required at the position level,equal to MTM Exposure at COB on As Of Date minus previous MTM Exposure (Clearing House)</t>
  </si>
  <si>
    <t>Clean up Date definitions/usage</t>
  </si>
  <si>
    <t>Multiple - "yesterday" and "today"</t>
  </si>
  <si>
    <t>multiple</t>
  </si>
  <si>
    <t>Replace "yesterday" and "today" with "at COB on As Of Date"</t>
  </si>
  <si>
    <t>List both Clean and Dirty Price in MTM section</t>
  </si>
  <si>
    <t>Insterted Column</t>
  </si>
  <si>
    <t>EOD price (Local Currency)</t>
  </si>
  <si>
    <t>Also change description in Data Fields tab</t>
  </si>
  <si>
    <t>Remove account totals from Details &amp; Positions report</t>
  </si>
  <si>
    <t>Removed Column</t>
  </si>
  <si>
    <t>n/a</t>
  </si>
  <si>
    <t>SETTLEMENTS</t>
  </si>
  <si>
    <t>Added granular distinctions within Coupons section</t>
  </si>
  <si>
    <t>COUPONS</t>
  </si>
  <si>
    <t xml:space="preserve">Coupon Payment Amount (Local Currency) </t>
  </si>
  <si>
    <t>Coupon Payment Amount (Local Currency)</t>
  </si>
  <si>
    <t>Added granular distinctions within Fees section</t>
  </si>
  <si>
    <t>FEES</t>
  </si>
  <si>
    <t>Added Section to show broker commissions</t>
  </si>
  <si>
    <t>Added Section</t>
  </si>
  <si>
    <t>BROKER COMMISSIONS</t>
  </si>
  <si>
    <t>Added Section to show granular disctinctions of Interest on Cash Balances, separate from PAI</t>
  </si>
  <si>
    <t>Column to Section</t>
  </si>
  <si>
    <t>INTEREST ON CASH BALANCES (AS CALCULATED PER CLEARING BROKER)</t>
  </si>
  <si>
    <t>Add sections to the Summary report to clearly show Amount Settled and To Be Settled at COB on As Of Date</t>
  </si>
  <si>
    <t>Also add section in Data Fields tab</t>
  </si>
  <si>
    <t>Cash Paid/
Received Amount</t>
  </si>
  <si>
    <t>Multi Row Functionality</t>
  </si>
  <si>
    <t>Added Column</t>
  </si>
  <si>
    <t>Added an optional column to record MTM exposure on most recent prior report date</t>
  </si>
  <si>
    <t>Added on all tabs.</t>
  </si>
  <si>
    <t>Added mandatory column to act as a key for parsing multi line reporting</t>
  </si>
  <si>
    <t>Account Source</t>
  </si>
  <si>
    <t>Changed on all tabs.</t>
  </si>
  <si>
    <t>Also add to Netting Activity, Daily Activity IRS, Daily Activity CDS, Daily Activity Collateral and Terminated - Cancelled Trades tabs</t>
  </si>
  <si>
    <t>Miscellaneous clarifications</t>
  </si>
  <si>
    <t>Account Group</t>
  </si>
  <si>
    <t>Added Note</t>
  </si>
  <si>
    <t>Clarification to indicate that each line must reference CDS, IRS, or Collateral.</t>
  </si>
  <si>
    <t>Changed description</t>
  </si>
  <si>
    <t>Total Payment Amount (Summary of all Payments)</t>
  </si>
  <si>
    <t>Total Cashflow Amount (Summary of all Payments, including Coupons, Fees, PAI and Interest)</t>
  </si>
  <si>
    <t>Removed "Local Currency" from interest fields</t>
  </si>
  <si>
    <t>Multiple</t>
  </si>
  <si>
    <t>Accrued Coupon Interest (Local Currency)</t>
  </si>
  <si>
    <t>Daily Coupon Interest (Local Currency)</t>
  </si>
  <si>
    <t>Removed "Local Currency" from coupon field</t>
  </si>
  <si>
    <t>Total Coupon Payment Amount (Local Currency)</t>
  </si>
  <si>
    <t>Changed language "current" to "at COB on As Of Date"</t>
  </si>
  <si>
    <t>Also added to Netting Activity, Daily Activity, and Terminated/Cancelled tabs, and description in Data Fields tab</t>
  </si>
  <si>
    <t>Added field to indicate whether collateral is purposed for IM or VM, also description in Data Fields tab</t>
  </si>
  <si>
    <t>Report Name</t>
  </si>
  <si>
    <t>Newly Netted Positions</t>
  </si>
  <si>
    <t>Added tab</t>
  </si>
  <si>
    <t>To give examples and further instructions for certain fields and sections.</t>
  </si>
  <si>
    <t>V1.017 to V1.018</t>
  </si>
  <si>
    <t>NDFs</t>
  </si>
  <si>
    <t>Summary, Details &amp; Positions, Netting Activity, Daily Activity NDF</t>
  </si>
  <si>
    <t>Details &amp; Positions, Netting Activity, Daily Activity NDF</t>
  </si>
  <si>
    <t>Transaction Code</t>
  </si>
  <si>
    <t>Other Changes</t>
  </si>
  <si>
    <t>also changed description</t>
  </si>
  <si>
    <t>Row Identifier, Account, Sub Account, Clearing House and Local Currency</t>
  </si>
  <si>
    <t>Added instructions to pass the value "NET" in cases where lines represent a net of certain values.</t>
  </si>
  <si>
    <t>Account Clearing Broker</t>
  </si>
  <si>
    <t>clearing Broker Code</t>
  </si>
  <si>
    <t>Clarifications following Summary Report Implementation</t>
  </si>
  <si>
    <t>Enhanced Notes section on Coversheet tab.</t>
  </si>
  <si>
    <t>Added cross-references to Coversheet notes for the first 2 columns of all reports, as well as the TO BE SETTLED section of the Summary Report</t>
  </si>
  <si>
    <t>Clarified descriptions for the following columns:</t>
  </si>
  <si>
    <t>V1.018 to V1.020</t>
  </si>
  <si>
    <t>Details &amp; Positions Report:</t>
  </si>
  <si>
    <t>added column</t>
  </si>
  <si>
    <t>Collateral Holdings Report:</t>
  </si>
  <si>
    <t>New Report</t>
  </si>
  <si>
    <t>removed column</t>
  </si>
  <si>
    <t>removed section</t>
  </si>
  <si>
    <t>Collateral Description</t>
  </si>
  <si>
    <t>corrected spelling of "comission"</t>
  </si>
  <si>
    <t>column name</t>
  </si>
  <si>
    <t>collateral face value</t>
  </si>
  <si>
    <t>collateral holdings and daily activity collateral</t>
  </si>
  <si>
    <t>collateral value</t>
  </si>
  <si>
    <t>Clarifications related to Details &amp; Positions subset lock</t>
  </si>
  <si>
    <t>Details &amp; Positions, Netting Activity, Daily Activity CDS</t>
  </si>
  <si>
    <t>changed column section</t>
  </si>
  <si>
    <t>see EOD clean and dirty price</t>
  </si>
  <si>
    <t>added footnotes</t>
  </si>
  <si>
    <t>all LEI fields</t>
  </si>
  <si>
    <t>various</t>
  </si>
  <si>
    <t>note to indicate that LEIs are required if they are available.</t>
  </si>
  <si>
    <t>Details &amp; Positions and Daily Activity</t>
  </si>
  <si>
    <t>changed description</t>
  </si>
  <si>
    <t>Reset Frequency</t>
  </si>
  <si>
    <t>Noted that if this field is not included, it should be assumed to be the same as Payment Frequency</t>
  </si>
  <si>
    <t>Accrued interest (Pay)</t>
  </si>
  <si>
    <t>Accrued Interst (Receive)</t>
  </si>
  <si>
    <t>Next expected coupon payment date</t>
  </si>
  <si>
    <t>Product Lifecycle Cash Flows</t>
  </si>
  <si>
    <t>Deleted: Interest on Cash Balances, Coupons, PAI, Fees</t>
  </si>
  <si>
    <t>Created Product Lifecycle Cashflows</t>
  </si>
  <si>
    <t>Cash Paid/Received Currency</t>
  </si>
  <si>
    <t>Removed Section</t>
  </si>
  <si>
    <t>To Be Settled</t>
  </si>
  <si>
    <t>Changed Description</t>
  </si>
  <si>
    <t>Close of business on cut off date</t>
  </si>
  <si>
    <t>Date on which report was generated</t>
  </si>
  <si>
    <t>Changed Column</t>
  </si>
  <si>
    <t>Client Name</t>
  </si>
  <si>
    <t>Client LEI</t>
  </si>
  <si>
    <t>Account legal name at client (fund level)</t>
  </si>
  <si>
    <t>Account ID used by the client system and shared with custodian and the broker.; expected to be primary key until LEIs are available; this should be at the legal entity level</t>
  </si>
  <si>
    <t>Code to indicate that account information is specific to named Clearing House only (LCH/CME/ICE).  "NET" indicates multiple CCPs and/or total Clearing Broker balances.</t>
  </si>
  <si>
    <t>Local currency for the account</t>
  </si>
  <si>
    <t>Changed Mandatory/Optional Choice/Optional Choice</t>
  </si>
  <si>
    <t>Optional</t>
  </si>
  <si>
    <t>Mandatory</t>
  </si>
  <si>
    <t>Initial Margin required at close of As Of Date (Clearing Broker)</t>
  </si>
  <si>
    <t>Total Initial Margin in Cash at COB on As Of Date (Clearing Broker)</t>
  </si>
  <si>
    <t>Total Initial Margin in Non-Cash at COB on As Of Date (Clearing Broker)</t>
  </si>
  <si>
    <t>Total IM Cash and Non-cash Balance including Pending (Clearing Broker)</t>
  </si>
  <si>
    <t>Changed Mandatory/Optional Choice</t>
  </si>
  <si>
    <t>MTM Exposure at COB on As Of Date (Clearing Broker)</t>
  </si>
  <si>
    <t>Most recent previously calculated MTM exposure.</t>
  </si>
  <si>
    <t>VM Balance as of COB on As Of Date (Clearing Broker)</t>
  </si>
  <si>
    <t>VM Balance on As Of Date. Note that, if reported, this field must include Product Lifecycle Cash Flows if they are not included in Total VM Requirement [CB], and that any flows will also impact the Total Cash Balance column. (Clearing Broker)</t>
  </si>
  <si>
    <t>Optional*</t>
  </si>
  <si>
    <t>Date on which the trade was accepted for clearing</t>
  </si>
  <si>
    <t>The coupon rate for the trade</t>
  </si>
  <si>
    <t>Daily Activity Settlement</t>
  </si>
  <si>
    <t>Payment Effective Date</t>
  </si>
  <si>
    <t>Settled IM Cash Amount</t>
  </si>
  <si>
    <t>Settled VM Cash Amount</t>
  </si>
  <si>
    <t>Settled IM/VM Cash Amount</t>
  </si>
  <si>
    <t>Settled Net VM</t>
  </si>
  <si>
    <t>Total Settled Product Lifecycle Cashflows and Fees</t>
  </si>
  <si>
    <t>Settled Other Payment Amount</t>
  </si>
  <si>
    <t>Total Settled Net Payment Amount</t>
  </si>
  <si>
    <t>Settled PAI Payment</t>
  </si>
  <si>
    <t>Settled Interest Payment</t>
  </si>
  <si>
    <t>Settled CDS Credit Event Payment</t>
  </si>
  <si>
    <t>Settled Termination Payment</t>
  </si>
  <si>
    <t>Settled Total Coupon Payment Amount</t>
  </si>
  <si>
    <t>Settled Upfront Fee</t>
  </si>
  <si>
    <t>Settled Total Product Lifecycle Cashflows</t>
  </si>
  <si>
    <t>Settled Clearing Broker Fee</t>
  </si>
  <si>
    <t>Settled Clearing House Fee</t>
  </si>
  <si>
    <t>Settled Exchange Fee</t>
  </si>
  <si>
    <t>Settled Middleware Fee</t>
  </si>
  <si>
    <t>Settled Regulatory Tax/Fee</t>
  </si>
  <si>
    <t>Settled Clearing Fee</t>
  </si>
  <si>
    <t>Settled Other Fee</t>
  </si>
  <si>
    <t>Total Settled Fees</t>
  </si>
  <si>
    <t>Date on which the payment was effective (settling on As of Date)</t>
  </si>
  <si>
    <t>Total Initial Margin cash settlement amount at COB on As Of Date</t>
  </si>
  <si>
    <t>Total Variation Margin cash settlement amount at COB on As Of Date</t>
  </si>
  <si>
    <t>Total Initial Margin and Variation Margin cash settlement amount at COB on As Of Date</t>
  </si>
  <si>
    <t>Total net Variation Margin settlement amount  (includes Product Lifecycle Cashflows)</t>
  </si>
  <si>
    <t>Other miscellaneous settled payments</t>
  </si>
  <si>
    <t>Settled PAI payment accrued on As Of Date</t>
  </si>
  <si>
    <t>Settled interest on IM and excess cash margin balances payment amount, as calculated by clearing broker</t>
  </si>
  <si>
    <t>Settled Credit Event Payment on a CDS Trade</t>
  </si>
  <si>
    <t>Settled trade termination payment</t>
  </si>
  <si>
    <t>Settled Coupon Payment Amount: Coupons are listed on Settlement Date</t>
  </si>
  <si>
    <t>Settled total trade upfront payments/fees</t>
  </si>
  <si>
    <t>Total of settled clearing broker fees</t>
  </si>
  <si>
    <t>Total of settled clearing house fees</t>
  </si>
  <si>
    <t>Settled per trade fee applied by the exchange</t>
  </si>
  <si>
    <t>Settled per trade fee applied by middleware provider</t>
  </si>
  <si>
    <t>Settled per trade regulatory tax/fee</t>
  </si>
  <si>
    <t>Settled clearing fee applied per trade</t>
  </si>
  <si>
    <t>Settled non-classified fee</t>
  </si>
  <si>
    <t>Total amount of settled fees</t>
  </si>
  <si>
    <t>Total amount of settled Product Lifecycle Cashflows and Fees</t>
  </si>
  <si>
    <t>Total amount of settled Product Lifecycle Cashflows</t>
  </si>
  <si>
    <t>NDF Cash Settlement</t>
  </si>
  <si>
    <t>*Mandatory when this transaction occurs</t>
  </si>
  <si>
    <t>Position &amp; Trade</t>
  </si>
  <si>
    <t>Cash settlement payment at maturity of NDF</t>
  </si>
  <si>
    <t>CDS Coupon Payment</t>
  </si>
  <si>
    <t>Total Clearing Broker Fee Payment Currency</t>
  </si>
  <si>
    <t>Total Clearing House Fee Payment Currency</t>
  </si>
  <si>
    <t>Payment currency for clearing broker fees, if different from reporting currency</t>
  </si>
  <si>
    <t>Payment currency for clearing house fees, if different from reporting currency</t>
  </si>
  <si>
    <t>Changed Column name</t>
  </si>
  <si>
    <t>3/15/13 Summary Report to V1.027</t>
  </si>
  <si>
    <t>References</t>
  </si>
  <si>
    <t>Coupon rate for the CDS position</t>
  </si>
  <si>
    <t>Changed Column section</t>
  </si>
  <si>
    <t>CDS Description</t>
  </si>
  <si>
    <t>Settled NDF Cash Settlement</t>
  </si>
  <si>
    <t>Pending NDF Cash Settlement</t>
  </si>
  <si>
    <t xml:space="preserve"> Settled Cash settlement payment at maturity of NDF</t>
  </si>
  <si>
    <t>Settled Product Lifecycle Cash Flows</t>
  </si>
  <si>
    <t>Pending Product Lifecycle Cash Flows</t>
  </si>
  <si>
    <t>Other Fee Payment Currency</t>
  </si>
  <si>
    <t>Payment currency for non-classified fees</t>
  </si>
  <si>
    <t>2012-12-11</t>
  </si>
  <si>
    <t>2012-12-12T07:00:00Z</t>
  </si>
  <si>
    <t>Clear 1</t>
  </si>
  <si>
    <t>Client A</t>
  </si>
  <si>
    <t>Client A Account 2</t>
  </si>
  <si>
    <t>A1</t>
  </si>
  <si>
    <t>USD</t>
  </si>
  <si>
    <t>Base</t>
  </si>
  <si>
    <t>Client Account ID:Product Type:Clearing House</t>
  </si>
  <si>
    <t>2013-06-20</t>
  </si>
  <si>
    <t>2012-06-21T07:00:00Z</t>
  </si>
  <si>
    <t>Clear B 1</t>
  </si>
  <si>
    <t>Advisor A</t>
  </si>
  <si>
    <t>Client A Account 1</t>
  </si>
  <si>
    <t>LCH Clearnet LTD</t>
  </si>
  <si>
    <t>SCATXXSNJ23U0100I</t>
  </si>
  <si>
    <t>CDS</t>
  </si>
  <si>
    <t>2012-12-12</t>
  </si>
  <si>
    <t>2017-12-11</t>
  </si>
  <si>
    <t>US149123BM26</t>
  </si>
  <si>
    <t>15DA35AC1</t>
  </si>
  <si>
    <t>2013-09-20</t>
  </si>
  <si>
    <t>Client Account ID:Clearing House:Collateral Designation:Collateral Type</t>
  </si>
  <si>
    <t xml:space="preserve">ICE Clear Credit LLC </t>
  </si>
  <si>
    <t>Custodian A</t>
  </si>
  <si>
    <t>IM</t>
  </si>
  <si>
    <t>Client Account ID:Clearing House</t>
  </si>
  <si>
    <t>IRS456AS456</t>
  </si>
  <si>
    <t>2yr Payer</t>
  </si>
  <si>
    <t>IRS</t>
  </si>
  <si>
    <t>2014-12-12</t>
  </si>
  <si>
    <t>LIBOR</t>
  </si>
  <si>
    <t>3M</t>
  </si>
  <si>
    <t>6M</t>
  </si>
  <si>
    <t>NDF</t>
  </si>
  <si>
    <t>Daily Payment Activity</t>
  </si>
  <si>
    <t>The type of product referenced in this row: "IRS / CDS / CDX / iTraxx / NDF". "NET" indicates that the line represents net values products.</t>
  </si>
  <si>
    <t>The FX rate used to convert Local Currency to Account Base Currency.  Use the convention Local/Base for all currency pairs.</t>
  </si>
  <si>
    <t>POSITION AND TRADE DATA</t>
  </si>
  <si>
    <t>IRS Notional (Receive)</t>
  </si>
  <si>
    <t>IRS Currency (Receive)</t>
  </si>
  <si>
    <t>IRS Rate Value (Receive)</t>
  </si>
  <si>
    <t>IRS Accrued Interest (Receive)</t>
  </si>
  <si>
    <t>IRS Index (Receive)</t>
  </si>
  <si>
    <t>IRS Index Tenor (Receive)</t>
  </si>
  <si>
    <t>IRS Spread (Receive)</t>
  </si>
  <si>
    <t>IRS Payment Frequency (Receive)</t>
  </si>
  <si>
    <t>IRS Reset Frequency (Receive)</t>
  </si>
  <si>
    <t>IRS Roll/Calculation Frequency (Receive)</t>
  </si>
  <si>
    <t>IRS Notional (Pay)</t>
  </si>
  <si>
    <t>IRS Currency (Pay)</t>
  </si>
  <si>
    <t>IRS Rate Value (Pay)</t>
  </si>
  <si>
    <t>IRS Accrued Interest (Pay)</t>
  </si>
  <si>
    <t>IRS Index (Pay)</t>
  </si>
  <si>
    <t>IRS Index Tenor (Pay)</t>
  </si>
  <si>
    <t>IRS Spread (Pay)</t>
  </si>
  <si>
    <t>IRS Payment Frequency (Pay)</t>
  </si>
  <si>
    <t>IRS Reset Frequency (Pay)</t>
  </si>
  <si>
    <t>IRS Roll/Calculation Frequency (Pay)</t>
  </si>
  <si>
    <t>IRS Description</t>
  </si>
  <si>
    <t xml:space="preserve"> Roll/Calculation Frequency (Pay)</t>
  </si>
  <si>
    <t>CDS Reference Entity</t>
  </si>
  <si>
    <t>CDS Reference Obligation</t>
  </si>
  <si>
    <t>CDS Seniority</t>
  </si>
  <si>
    <t>CDS Trade Currency</t>
  </si>
  <si>
    <t>CDS Notional</t>
  </si>
  <si>
    <t>CDS RED Code</t>
  </si>
  <si>
    <t>Changed report name</t>
  </si>
  <si>
    <t>NDF Currency 1</t>
  </si>
  <si>
    <t>NDF Currency 2</t>
  </si>
  <si>
    <t>NDF Currency 1 Amount</t>
  </si>
  <si>
    <t>NDF Currency 2 Amount</t>
  </si>
  <si>
    <t>NDF Fixing Date</t>
  </si>
  <si>
    <t>NDF Fixing Rate</t>
  </si>
  <si>
    <t>Changed Column description</t>
  </si>
  <si>
    <t>Final fixing date for NDF trade</t>
  </si>
  <si>
    <t>NDF Description</t>
  </si>
  <si>
    <t>FX rate on As Of Date</t>
  </si>
  <si>
    <t>Daily Clearing Broker Fee</t>
  </si>
  <si>
    <t>Daily Clearing House Fee</t>
  </si>
  <si>
    <t>Daily Other Fee</t>
  </si>
  <si>
    <t>Total of clearing broker fees charged on As of Date</t>
  </si>
  <si>
    <t>Total of clearing house fees charged on As of Date</t>
  </si>
  <si>
    <t>Total of non-classified fees charged on As of Date</t>
  </si>
  <si>
    <t>Changed column name</t>
  </si>
  <si>
    <t>Clearing House Fee Payment Currency</t>
  </si>
  <si>
    <t>Clearing Broker Fee Payment Currency</t>
  </si>
  <si>
    <t>COLLATERAL HOLDINGS DATA</t>
  </si>
  <si>
    <t>Flag to indicate whether collateral has settled: "S" for Settled, "P" for Pending</t>
  </si>
  <si>
    <t>Pre Haircut Collateral Value</t>
  </si>
  <si>
    <t>Post Haircut Collateral Value</t>
  </si>
  <si>
    <t>Payment Settled Flag</t>
  </si>
  <si>
    <t>Flag to indicate whether payment has settled: "S" for Settled, "P" for Pending</t>
  </si>
  <si>
    <t>Changed section name</t>
  </si>
  <si>
    <t>Margin Amount</t>
  </si>
  <si>
    <t>Settled Margin Amount</t>
  </si>
  <si>
    <t xml:space="preserve"> IM Cash Amount</t>
  </si>
  <si>
    <t xml:space="preserve"> VM Cash Amount</t>
  </si>
  <si>
    <t xml:space="preserve"> IM/VM Cash Amount</t>
  </si>
  <si>
    <t xml:space="preserve"> Net VM</t>
  </si>
  <si>
    <t>Total  Product Lifecycle Cashflows and Fees</t>
  </si>
  <si>
    <t xml:space="preserve"> Other Payment Amount</t>
  </si>
  <si>
    <t>Total  Net Payment Amount</t>
  </si>
  <si>
    <t>MARGIN AMOUNT</t>
  </si>
  <si>
    <t>Total Initial Margin cash payment amount at COB on As Of Date</t>
  </si>
  <si>
    <t>Total Variation Margin cash payment amount at COB on As Of Date</t>
  </si>
  <si>
    <t>Total Initial Margin and Variation Margin cash payment amount at COB on As Of Date</t>
  </si>
  <si>
    <t>Total net Variation Margin payment amount  (includes Product Lifecycle Cashflows)</t>
  </si>
  <si>
    <t>Total Product Lifecycle Cashflows and Fees payment amount</t>
  </si>
  <si>
    <t>Total of other miscellaneous payments</t>
  </si>
  <si>
    <t>Pending Margin Amount</t>
  </si>
  <si>
    <t>Total Net Payment Amount</t>
  </si>
  <si>
    <t>Product Lifecycle Cashflows</t>
  </si>
  <si>
    <t xml:space="preserve"> PAI Payment</t>
  </si>
  <si>
    <t xml:space="preserve"> Interest Payment</t>
  </si>
  <si>
    <t xml:space="preserve"> CDS Credit Event Payment</t>
  </si>
  <si>
    <t xml:space="preserve"> Termination Payment</t>
  </si>
  <si>
    <t xml:space="preserve"> Total Coupon Payment Amount</t>
  </si>
  <si>
    <t xml:space="preserve"> Upfront Fee</t>
  </si>
  <si>
    <t xml:space="preserve"> NDF Cash Settlement</t>
  </si>
  <si>
    <t xml:space="preserve"> Total Product Lifecycle Cashflows</t>
  </si>
  <si>
    <t>PAI payment on As Of Date</t>
  </si>
  <si>
    <t>Interest on IM and excess cash margin balances payment amount, as calculated by clearing broker</t>
  </si>
  <si>
    <t>Credit Event Payment for CDS Trades</t>
  </si>
  <si>
    <t>Trade termination payment</t>
  </si>
  <si>
    <t>Total trade upfront payments/fees</t>
  </si>
  <si>
    <t>Total net payment amount for Product Lifecycle Cashflows</t>
  </si>
  <si>
    <t>Removed section</t>
  </si>
  <si>
    <t>Base 100 collateral market price</t>
  </si>
  <si>
    <t>Pending Product Lifecycle Cashflows</t>
  </si>
  <si>
    <t>Settled Product Lifecycle Cashflows</t>
  </si>
  <si>
    <t>Fees</t>
  </si>
  <si>
    <t>Settled Fees</t>
  </si>
  <si>
    <t xml:space="preserve"> Clearing Broker Fee</t>
  </si>
  <si>
    <t xml:space="preserve"> Clearing House Fee</t>
  </si>
  <si>
    <t xml:space="preserve"> Exchange Fee</t>
  </si>
  <si>
    <t xml:space="preserve"> Middleware Fee</t>
  </si>
  <si>
    <t xml:space="preserve"> Regulatory Tax/Fee</t>
  </si>
  <si>
    <t xml:space="preserve"> Clearing Fee</t>
  </si>
  <si>
    <t xml:space="preserve"> Other Fee</t>
  </si>
  <si>
    <t>Total  Fees</t>
  </si>
  <si>
    <t>Total clearing broker fee payment</t>
  </si>
  <si>
    <t>Total clearing house fee payment</t>
  </si>
  <si>
    <t>Payment of per trade fee applied by the exchange</t>
  </si>
  <si>
    <t>Payment of per trade fee applied by middleware provider</t>
  </si>
  <si>
    <t>Payment of per trade regulatory tax/fee</t>
  </si>
  <si>
    <t>Payment of clearing fee applied per trade</t>
  </si>
  <si>
    <t>Non-classified fee payment</t>
  </si>
  <si>
    <t>Total fee payment amount</t>
  </si>
  <si>
    <t>Pending Fees</t>
  </si>
  <si>
    <t>Other Payment Amount</t>
  </si>
  <si>
    <t>Added column</t>
  </si>
  <si>
    <t>USD/BRL 3425</t>
  </si>
  <si>
    <t>USD/BRL long</t>
  </si>
  <si>
    <t>BRL</t>
  </si>
  <si>
    <t>2012-12-13</t>
  </si>
  <si>
    <t>Indicates whether reported figures are given in base or local currency unless otherwise specified (possible values are "Base" or "Local")</t>
  </si>
  <si>
    <t>Total payment amount, net of IM, VM, Product Lifecycle Cashflows and Fees</t>
  </si>
  <si>
    <t>IRS Leg Type (Receive)</t>
  </si>
  <si>
    <t>Floating</t>
  </si>
  <si>
    <t>IRS Leg Type (Pay)</t>
  </si>
  <si>
    <t>The coupon type for the payer leg: "Fixed / Floating"</t>
  </si>
  <si>
    <t>Fixed</t>
  </si>
  <si>
    <t>LCH Clearnet Ltd</t>
  </si>
  <si>
    <t>GBP</t>
  </si>
  <si>
    <t>Indicates whether the collateral is purposed for "IM" or "VM".  "NET" indicates a combined total for cash balances.</t>
  </si>
  <si>
    <t>Type of Collateral: Cash / Non-cash.  "NET" indicates a total collateral amount.</t>
  </si>
  <si>
    <t>Account Details</t>
  </si>
  <si>
    <t>v1.029</t>
  </si>
  <si>
    <t>v1.028</t>
  </si>
  <si>
    <t>Total payment amount net of Product Lifecycle Cashflows and Fees</t>
  </si>
  <si>
    <t>BRLUSD987256</t>
  </si>
  <si>
    <t>The type of product referenced in this row: "IRS / CDS / CDX / iTraxx / NDF". "NET" indicates that the line represents net values across products.  "F&amp;O" may be specified in the Summary report only, indicating that the row contains a top level sum for futures and/or options positions for netting with OTC products.</t>
  </si>
  <si>
    <t>Indicates that the row could contain a futures or options summary margin amount netted against OTC products.</t>
  </si>
  <si>
    <t>FRA Payment Date</t>
  </si>
  <si>
    <t>*Mandatory for FRAs</t>
  </si>
  <si>
    <t>The type of product referenced in this row: "CDS / CDX / iTraxx / NDF / IRS / IRS-OIS / IRS-Basis / IRS-ZCS / IRS-FRA / IRS-VNS". "NET" indicates that the line represents net values across products.  "F&amp;O" may be specified in the Summary report only, indicating that the row contains a top level sum for futures and/or options positions for netting with OTC products.</t>
  </si>
  <si>
    <t>Date on which payment is made for FRAs</t>
  </si>
  <si>
    <t>Single Currency Margining Adjustment</t>
  </si>
  <si>
    <t>Amount of any adjustment or repatriation associated with single currency margining.</t>
  </si>
  <si>
    <t>v1.030</t>
  </si>
  <si>
    <t>Notional of the payer leg.  Note that in the case of ZCS, a leg that is characterised by a single ending known payment should list that payment amount here.</t>
  </si>
  <si>
    <t>Notional of receive leg.  Note that in the case of ZCS, a leg that is characterised by a single ending known payment should list that payment amount here.</t>
  </si>
  <si>
    <t xml:space="preserve">IRS Notional (Receive), IRS Notional (Pay) </t>
  </si>
  <si>
    <t>Description change</t>
  </si>
  <si>
    <t>Added description to include known final payment amounts for ZCBs</t>
  </si>
  <si>
    <t>POSITION AND TRADE HEADER</t>
  </si>
  <si>
    <t>Payment Amount</t>
  </si>
  <si>
    <t>Payment Description</t>
  </si>
  <si>
    <t>Payment Type Flag</t>
  </si>
  <si>
    <t>Net IM/VM</t>
  </si>
  <si>
    <t>Coupon</t>
  </si>
  <si>
    <t>Flag to indicate whether payment is an external wire with the client "Wire", or an internal account transfer / journal entry "Journal".</t>
  </si>
  <si>
    <t>The type of product referenced in this row: "CDS / NDF / IRS". "NET" indicates that the line represents net values across products.  "F&amp;O" may be specified in the Summary report only, indicating that the row contains a top level sum for futures and/or options positions for netting with OTC products.</t>
  </si>
  <si>
    <t>The type of product referenced in this row: "CDS / CDX / iTraxx / NDF / IRS / IRS-OIS / IRS-Basis / IRS-ZCS / IRS-FRA / IRS-VNS". "NET" indicates that the line represents net values across products.</t>
  </si>
  <si>
    <t>Created different descriptions for the Product Type field for the Summary and Position &amp; Trade files, to avoid confustion.</t>
  </si>
  <si>
    <t>v1.031</t>
  </si>
  <si>
    <t>Removed Columns</t>
  </si>
  <si>
    <t>Z - AW</t>
  </si>
  <si>
    <t>MARGIN AMOUNT, PRODUCT LIFECYCLE CASH FLOWS, FEES</t>
  </si>
  <si>
    <t>Removed all fields in the MARGIN AMOUNT, PRODUCT LIFECYCLE CASH FLOWS, FEES sections; this information will be included in the new Payment Description field.</t>
  </si>
  <si>
    <t>Created different descriptions for the Product Type field for the Summary and other reports, to avoid confustion.</t>
  </si>
  <si>
    <t>This description applies to all reports other than the Summary Report.</t>
  </si>
  <si>
    <t>This description applies to the Summary Report only.</t>
  </si>
  <si>
    <t>Wire</t>
  </si>
  <si>
    <t>Also added section to show acceptable values.</t>
  </si>
  <si>
    <t>Phase IV</t>
  </si>
  <si>
    <t>v1.032</t>
  </si>
  <si>
    <t>Removed Report</t>
  </si>
  <si>
    <t>all columns</t>
  </si>
  <si>
    <t>all sections</t>
  </si>
  <si>
    <t>The function of this report will be taken over by the product specific Daily Activity reports</t>
  </si>
  <si>
    <t>Trade Activity Type</t>
  </si>
  <si>
    <t>Daily Activity IRS, Daily Activity CDS, Daily Activity NDF</t>
  </si>
  <si>
    <t>New</t>
  </si>
  <si>
    <t>Removed column</t>
  </si>
  <si>
    <t>*Note that split IM and VM calls are mandatory if the client uses split settlement, see note #4 on the coversheet.</t>
  </si>
  <si>
    <t>*Note that split IM and VM cash balances are mandatory if the client uses split settlement, see note #4 on the coversheet.</t>
  </si>
  <si>
    <t>Note that split IM and VM cash balances are mandatory if the client uses split settlement, see note #4 on the coversheet.</t>
  </si>
  <si>
    <t>Note that split IM and VM calls are mandatory if the client uses split settlement, see note #4 on the coversheet.</t>
  </si>
  <si>
    <t>Client Transaction ID</t>
  </si>
  <si>
    <t>Caterpillar Protection</t>
  </si>
  <si>
    <t>Client identified ID, for internal matching.</t>
  </si>
  <si>
    <t>Exchange Netting ID</t>
  </si>
  <si>
    <t>added to Position &amp; Trade, Daily Actiivty IRS, CDS and NDF reports</t>
  </si>
  <si>
    <t>added to Daily Actiivty IRS, CDS and NDF reports</t>
  </si>
  <si>
    <t>v1.033</t>
  </si>
  <si>
    <t>Changed definition</t>
  </si>
  <si>
    <t>Status</t>
  </si>
  <si>
    <t>Source</t>
  </si>
  <si>
    <t>New column</t>
  </si>
  <si>
    <t>Position &amp; Trade, Daily Activity IRS, Daily Activity CDS, Daily Activity NDF</t>
  </si>
  <si>
    <t>Payment Report</t>
  </si>
  <si>
    <t>v1.034</t>
  </si>
  <si>
    <t>v1.035</t>
  </si>
  <si>
    <t>Position ID Clearing Broker</t>
  </si>
  <si>
    <t>v</t>
  </si>
  <si>
    <t>Added V in all reports that dictates version. This allows for backwards compatilibity during validation. Please see row 1 of each report.</t>
  </si>
  <si>
    <t>Renamed column</t>
  </si>
  <si>
    <t>Mandatory if available</t>
  </si>
  <si>
    <t>Changed mandatory/optional</t>
  </si>
  <si>
    <t>SN</t>
  </si>
  <si>
    <t>Daily Activity Trade Type: NEW, TERMINATED, PARTIAL OFFSET, FULL OFFSET</t>
  </si>
  <si>
    <t>v1.036</t>
  </si>
  <si>
    <t>Added "Partial Offset" and "Full Offset" to definition</t>
  </si>
  <si>
    <t>*Mandatory if Available</t>
  </si>
  <si>
    <t>Trade ID affirmation platform</t>
  </si>
  <si>
    <t>DAILY HEADER</t>
  </si>
  <si>
    <t>Changed Header</t>
  </si>
  <si>
    <t>IRS Header</t>
  </si>
  <si>
    <t>CDS Header</t>
  </si>
  <si>
    <t>NDF Header</t>
  </si>
  <si>
    <t>Collateral Header</t>
  </si>
  <si>
    <t>CDS Factor</t>
  </si>
  <si>
    <t>Factor by which notional value adjusts following a credit event. CDX's that have not had a credit event will have a factor of 1.</t>
  </si>
  <si>
    <t>*For single-name CDS, use CDS Factor of 1</t>
  </si>
  <si>
    <t>v1.037</t>
  </si>
  <si>
    <t>CDX.IG 1234</t>
  </si>
  <si>
    <t>Current quoted CDS spread (against equivalent tenor swap rate)</t>
  </si>
  <si>
    <t>To clarify that the spread is the current spread and not the spread from trade inception.</t>
  </si>
  <si>
    <t>Current quoted spread above the floating index rate for the receiver leg, in basis points</t>
  </si>
  <si>
    <t>Current quoted spread above the Index paid, in basis points</t>
  </si>
  <si>
    <t>v1.038</t>
  </si>
  <si>
    <t>Segregation Type</t>
  </si>
  <si>
    <t>Collateral Settlement Date</t>
  </si>
  <si>
    <t>Haircut applied by the broker to pledged securities</t>
  </si>
  <si>
    <t>v1.039</t>
  </si>
  <si>
    <t>Field Name</t>
  </si>
  <si>
    <t>Mandatory for allocated and/or settled collateral</t>
  </si>
  <si>
    <t>Bond</t>
  </si>
  <si>
    <t>Type of Collateral: Cash / Bond / Equity / DBV.  "NET" indicates a total collateral amount.</t>
  </si>
  <si>
    <t>Collateral CUSIP</t>
  </si>
  <si>
    <t>Collateral ISIN</t>
  </si>
  <si>
    <t>Collateral SEDOL</t>
  </si>
  <si>
    <t>At least one of the following three fields must be populated: Collateral CUSIP, Collateral ISIN, Collateral SEDOL</t>
  </si>
  <si>
    <t>Settlement date of pending or settled collateral</t>
  </si>
  <si>
    <t>*Mandatory for allocated and settled collateral; Does not apply to delivery-by-value (DBV) collateral</t>
  </si>
  <si>
    <t>*USIs/UTIs are required if they are available.</t>
  </si>
  <si>
    <t>Placeholder for USI, Unique Swap Identifier, or UTI, Unique Trade Identifier, whichever applies</t>
  </si>
  <si>
    <t>Placeholder for Unique Swap Identifier</t>
  </si>
  <si>
    <t>Secondary Collateral Security Identifier Type</t>
  </si>
  <si>
    <t>Secondary Collateral Security Identifier</t>
  </si>
  <si>
    <t>v1.040</t>
  </si>
  <si>
    <t>Changed column section</t>
  </si>
  <si>
    <t>Indicates whether reported figures are given in base or collateral currency unless otherwise specified (possible values are "Base" or "Collateral")</t>
  </si>
  <si>
    <t>Factor</t>
  </si>
  <si>
    <t>Collateral Market Value</t>
  </si>
  <si>
    <t xml:space="preserve">Reporting Currency </t>
  </si>
  <si>
    <t>ISIN / CUSIP / SEDOL identifier</t>
  </si>
  <si>
    <t>Upcoming Cash Flows</t>
  </si>
  <si>
    <t>Phase V</t>
  </si>
  <si>
    <t>v1.041</t>
  </si>
  <si>
    <t>Added report</t>
  </si>
  <si>
    <t>Upcoming Cash Flow report</t>
  </si>
  <si>
    <t>UPCOMING CASH FLOWS</t>
  </si>
  <si>
    <t>UPCOMING CASH FLOWS HEADER</t>
  </si>
  <si>
    <t>*Mandatory if applicable</t>
  </si>
  <si>
    <t>A secondary identifier, if applicable: ISIN, CUSIP or SEDOL</t>
  </si>
  <si>
    <t>The type of identifier used for this security: ISIN, CUSIP or SEDOL.  "NET" indicates that the row contains a total across different securities.</t>
  </si>
  <si>
    <t>*Not applicable for cash collateral or total rows (showing "NET" in the previous column).</t>
  </si>
  <si>
    <t>Account Type</t>
  </si>
  <si>
    <t>General segregation type of the account: "Sequestered", "Segregated", "Non-Regulated"</t>
  </si>
  <si>
    <t>*Not applicable for cash collateral and total/subtotal rows.</t>
  </si>
  <si>
    <t>The type of identifier used for this security: ISIN, CUSIP or SEDOL.</t>
  </si>
  <si>
    <t>v1.042</t>
  </si>
  <si>
    <t>Margin Entity Breakdown</t>
  </si>
  <si>
    <t>Source / Use</t>
  </si>
  <si>
    <t>Most recent previously calculated MTM exposure (includes accrued coupon interest).  Note that a negative value indicates that the position is against the client. (Clearing Broker)</t>
  </si>
  <si>
    <t>Changed Coversheet Notes</t>
  </si>
  <si>
    <t>Enumerated values</t>
  </si>
  <si>
    <t>*Identifying information may be modified for security reasons.</t>
  </si>
  <si>
    <t>SECTION</t>
  </si>
  <si>
    <t>Settlement Report</t>
  </si>
  <si>
    <t>v1.043</t>
  </si>
  <si>
    <t>Removed field</t>
  </si>
  <si>
    <t>*User must populate either this field or Segregation Type. If Segregation Type is populated, this field is optional.</t>
  </si>
  <si>
    <t>*User must populate either this field or Account Type. If Account Type is populated, this field is optional.</t>
  </si>
  <si>
    <t>Mandatory*</t>
  </si>
  <si>
    <t>Indicates whether the collateral is purposed for "IM",  "VM", or "EM".  "NET" indicates a combined total for cash balances.</t>
  </si>
  <si>
    <t>"EM" represents Excess Margin</t>
  </si>
  <si>
    <t>*Mandatory if applicable.  If client does not have an advisor, this field can be omitted.  Identifying information may be modified for security reasons.</t>
  </si>
  <si>
    <t>*Mandatory if applicable.  If client does not have an advisor, this field can be omitted. LEIs are required only if they are available.</t>
  </si>
  <si>
    <t>Changed note</t>
  </si>
  <si>
    <t>SETTLEMENT HEADER</t>
  </si>
  <si>
    <t>SETTLEMENT DATA</t>
  </si>
  <si>
    <t>Added field</t>
  </si>
  <si>
    <t>Margin or Product Lifecycle Cash Flow settlement date</t>
  </si>
  <si>
    <t>Local currency for the account.</t>
  </si>
  <si>
    <t>Flag to indicate whether payment is an external wire with the client "Wire", or an internal account transfer:  "Internal".</t>
  </si>
  <si>
    <t>Settlement Currency</t>
  </si>
  <si>
    <t>SETTLEMENT</t>
  </si>
  <si>
    <t>Settlement Description</t>
  </si>
  <si>
    <t>1.0.00</t>
  </si>
  <si>
    <t>Settlement</t>
  </si>
  <si>
    <t>Description of reported payment amount.  Acceptable values: "IM", "VM",  "Other", "NET".</t>
  </si>
  <si>
    <t>NET</t>
  </si>
  <si>
    <t>v1.0.44</t>
  </si>
  <si>
    <t>Added Field</t>
  </si>
  <si>
    <t>Changed Field Name</t>
  </si>
  <si>
    <t>Removed Field</t>
  </si>
  <si>
    <t>changed report phase</t>
  </si>
  <si>
    <t>Phase II</t>
  </si>
  <si>
    <t>changed report name</t>
  </si>
  <si>
    <t>Collateral Transactions</t>
  </si>
  <si>
    <t>COLLATERAL</t>
  </si>
  <si>
    <t>Description of reported payment amount.  Acceptable values: "IM", "VM",  "NET".  If the payment represents a settlement outside of margin, leave this field blank.</t>
  </si>
  <si>
    <t>v.1.0.45</t>
  </si>
  <si>
    <t>Description of reported payment (freeform).</t>
  </si>
  <si>
    <t>Settlement Type</t>
  </si>
  <si>
    <t>UPCOMING CASH FLOW</t>
  </si>
  <si>
    <t>IRS Leg Type</t>
  </si>
  <si>
    <t>Calculation Rate</t>
  </si>
  <si>
    <t>Current Notional</t>
  </si>
  <si>
    <t>IRS Rate Value</t>
  </si>
  <si>
    <t>IRS Index</t>
  </si>
  <si>
    <t>IRS Index Tenor</t>
  </si>
  <si>
    <t>IRS Spread</t>
  </si>
  <si>
    <t>FRA Payement Date</t>
  </si>
  <si>
    <t>Swap Information</t>
  </si>
  <si>
    <t>POSITION &amp; TRADE DETAILS</t>
  </si>
  <si>
    <t>Deleted Report</t>
  </si>
  <si>
    <t>The coupon type for the receiver leg: "Fixed / Floating"</t>
  </si>
  <si>
    <t>See note #5 on the coversheet for more information on how these cashflows affect margin balances/requirements.  This description is for the Summary Report</t>
  </si>
  <si>
    <t>This description is for the P&amp;T Report</t>
  </si>
  <si>
    <t>Daily PAI Amount.  (Report daily.)</t>
  </si>
  <si>
    <t>v.1.0.47</t>
  </si>
  <si>
    <t>Upcoming Cash Flow</t>
  </si>
  <si>
    <t>Product Information</t>
  </si>
  <si>
    <t>Daily Activity Trade Type: NEW, TERMINATED, MATURED</t>
  </si>
  <si>
    <t>Daily Activity Reports</t>
  </si>
  <si>
    <t>Payment Type</t>
  </si>
  <si>
    <t>Payment Flag</t>
  </si>
  <si>
    <t>Netting eligibility identifier provided by the clearinghouse, for example, LIDs from LCH or Netting IDs from CME.</t>
  </si>
  <si>
    <t>Reference code supplied by the client for trade compression or other groupings; EIDs, Netting Strings and Swap Indicators should be reported here.</t>
  </si>
  <si>
    <t>*Mandatory if available</t>
  </si>
  <si>
    <t>DAILY TRADE ACTIVITY, ALL PRODUCTS</t>
  </si>
  <si>
    <t>Jurisdiction</t>
  </si>
  <si>
    <t>Trade ID on Affirmation Platform or SEF, e.g. MarketWire ID</t>
  </si>
  <si>
    <t xml:space="preserve">Notes to coding / interpreting the CCS Summary Report CSV file:
Version numbers: each version of this document has a version number in the document header at left.  Version numbers are also indicated in the first line of each report.  Note that, when a report is finalized, the version number resets to 1.0.0.  The format of this version number is A.B.C, where AA represents a major version change (for example, 01 or 1), BB represents a significant version change (for example, 0) and CC represents a minor version ( for example, 45).  The major version number is used to denote major changes to the structure or purpose of the report.  Significant changes represent any change to a final version that will necessitate processing changes by users.  Minor version number changes are used to indicate description changes or clarifications that do not affect processing.
Column order: the order of fields listed in this template is for example only and not part of the Standard specification.  We strongly recommend that all recipients of CCS Reports utilize a method that depends on field header names, and not column order or position, to extract data from these files.
1)  Row Type Identifier: rows start with a single letter to identify what type of data they contain:
  v -&gt; Version: indicates the version of the file. Important for backwards compatibility during validation.
  c -&gt; Comment: indicates that the row contains "comments", rather than data.  Convenient when imported into a spreadsheet, ignore this row when parsing a file programmatically.  Use of comments is optional.
  h -&gt; Header: indicates that the row contains field names.  Data items in rows under the header row must correspond to the sequence of field names laid out in the header row.
  d -&gt; Data: indicates that the row contains recorded data corresponding to fields as defined in the Header row.  Data records are repeated as needed and are terminated by a blank record or a new header.
2)  The second column of each report identifies the type of information that each row contains, in order to distinguish between data sections.  For example, SUMMARY HEADER and SUMMARY DATA indicate whether the information listed at right is a header or data row, and that it belongs to the Summary report.  Marking rows in this manner makes them independent of the file context, and thus sections can be combined into as few or as many files as desired.
3)  The third column of each report, "Row Identifier", references columns where multi-row differentiating data may be found.  Several columns may be indicated, separated by “:”, indicating multiple levels of sub groupings with subtotals.  For example, "Client Account ID:Clearing House:Account Local Currency" indicates rows with multiple local currencies held at multiple CCPs under the same account.  Advisor Name, Advisor LEI, Client Account Legal Name, Client Account LEI, Client Account ID, Clearing Broker Account ID, Sub Account ID, Clearing House, Product Type, Account Local Currency, Account Base Currency are all acceptable values for subtotaling; note that an Account identifier is required.
4) Due to reported operational differences between Clearing Brokers, we realize that it is sometimes impossible to report a split IM and VM cash balance for clients that chose to send one net cash payment to cover both.  Because of this, the IM Balance Cash [CB] and VM Balance [CB] fields are optional, and combined cash balances may be reported in Total Cash Balance.  However, it is mandatory to report IM and VM cash balances if the client settles them individually, referred to as split settlement.
5) There are a wide variety of client settlement preferences with regard to net or separate payments for the fields in the Product Lifecycle Cash Flows section. Of course, these amounts may be netted against other margin payments or paid separately at the discretion of the counterparties.  However, the CCS format does assume that the VM Call amount represented (or, if it is not populated, the Total Margin Excess Deficit) represents a net of VM and all Produce Lifecycle Cashflows.  This is to make it possible for firms to automatically parse out where the broker has chosen to include the cashflows.
6) Also due to operational differences, Clearing Brokers treat the amounts in the Product Lifecycle Cash Flows section in a variety of ways: as part of the VM requirement, cash balance, or with the net call. Therefore, they can be included in any one of the following fields: Total VM Requirement [CB], VM Balance [CB], or Total Cash Balance (if VM Balance is not populated). Alternatively, cash flows can be added directly to VM Call [CB], but in this case they must also be added to Total Margin Excess/Deficit. This choice will be apparent in the report by comparing the Current MTM Exposure [CB] and Total VM Requirement [CB] columns: if Current MTM Exposure [CB] is not equal to Total VM Requirement [CB], the difference will be equal to the netted values from the Product Lifecycle Cash Flows section. Alternatively, if the sum of Total VM Requirement [CB] and VM Balance [CB] is not equal to VM Call [CB] (if VM Balance [CB] is not reported, use Total Margin Requirement, Total Balance and Total Margin Excess/Deficit) then netted cashflows are included in the call, rather than the balance or requirement.  If neither of these conditions are met, then cash flows are included in VM Balance [CB] (or, if it is not reported, in Total Balance).
7) The final section of the Summary report, entitled "COMBINED MARGIN", contains fields that indicate account total balances, margin requirements, and margin excess/deficits.  These fields are marked as mandatory, but must be used with some discretion as counterparty and CCP agreements often govern the extent to which IM and VM balances may be combined.  Examples include the extent to whether securities submitted for IM can be used to cover VM, and the treatment of positive MTM in various currencies.  Note that if the client uses split settlement, these fields are expected to be strict arithmetic sums of their more granular counterparts in IM and VM: Total Cash Balance = VM Balance [CB] + IM Cash Balance [CB], Total Non-Cash Balance = Total IM Balance Non-Cash [CB], Total Balance = VM Balance [CB] + Account Total IM Balance [CB], Total Margin Requirement = Total VM Requirement [CB] + Total IM Requirement [CB], Total Margin Excess Deficit = Total Balance + Total Margin Requirement.
Margin Requirement, Total Balance and Total Margin Excess/Deficit) then netted cashflows are included in the call, rather than the balance or requirement.  If neither of these conditions are met, then cash flows are included in VM Balance [CB] (or, if it is not reported, in Total Balance).
8) Note that CCS conventions dictate that balances held in favor of, and sums due to be paid to the end user are positive, while amounts required to be paid by the end user are negative.  For example, IM Requirements and Fees (except for Upfront Fee) should always be negative, while Non-cash balances should always be positive.
</t>
  </si>
  <si>
    <t>*Mandatory for credit derivatives</t>
  </si>
  <si>
    <t>*For single-name CDS, use CDS Factor of 1.  Mandatory for credit derivatives</t>
  </si>
  <si>
    <t>*Mandatory for NDF trades</t>
  </si>
  <si>
    <t>*Mandatory for rates derivatives</t>
  </si>
  <si>
    <t>Daily Activity</t>
  </si>
  <si>
    <t>v.1.0.48</t>
  </si>
  <si>
    <t>Merged Reports</t>
  </si>
  <si>
    <t>Combined Daily Activity IRS, CDS, and NDF into "Daily Activity" report</t>
  </si>
  <si>
    <t>Amortization</t>
  </si>
  <si>
    <t>DAILY ACTIVITY HEADER</t>
  </si>
  <si>
    <t>DAILY ACTIVITY DATA</t>
  </si>
  <si>
    <t>UPCOMING CASH FLOWS DATA</t>
  </si>
  <si>
    <t>*Mandatory for IRS Products</t>
  </si>
  <si>
    <t>*Mandatory for CDS products</t>
  </si>
  <si>
    <t>*Mandatory for NDF products</t>
  </si>
  <si>
    <t>Spread</t>
  </si>
  <si>
    <t>Accrual Days</t>
  </si>
  <si>
    <t>Day Count Convention</t>
  </si>
  <si>
    <t>Current Notional of the Trade/Position</t>
  </si>
  <si>
    <t>Rate Value</t>
  </si>
  <si>
    <t>Coupon Rate Value</t>
  </si>
  <si>
    <t>Fixing Date for Coupon/Payment</t>
  </si>
  <si>
    <t>Rate Index</t>
  </si>
  <si>
    <t>Current quoted spread above the floating index rate, in basis points</t>
  </si>
  <si>
    <t>Specified floating rate index; USD LIBOR, GBP, LIBOR, JPY LIBOR, etc.</t>
  </si>
  <si>
    <t>Accrual days in specified coupon period</t>
  </si>
  <si>
    <t>v.1.0.49</t>
  </si>
  <si>
    <t>Other</t>
  </si>
  <si>
    <t>Day count convention for specified coupon: 30/360, ACT/360, ACT/365.FIXED, ACT/ACT.ISDA, 30E/360, 30E/360.ISDA</t>
  </si>
  <si>
    <t>Numeric 18</t>
  </si>
  <si>
    <t>The following values: Coupon, Upfront Fee, Credit Event Payment, NDF Cash Settlement, Compounding and Other</t>
  </si>
  <si>
    <t>Adam Kott</t>
  </si>
  <si>
    <t>akott@sapient.com</t>
  </si>
  <si>
    <t>Settlement Flag</t>
  </si>
  <si>
    <t>YYYY-MM-DD or YYYY-MM-DDTHH:MM:SSZ</t>
  </si>
  <si>
    <t>made timestamps as optional format for all date fields</t>
  </si>
  <si>
    <t>Collateral Settled Flag to Settlement Flag</t>
  </si>
  <si>
    <t>1.01.00</t>
  </si>
  <si>
    <t>Notional Value</t>
  </si>
  <si>
    <t>(If applicable) Any distinction used within a client account entity for the purposes of trades, positions, margining, etc.   "NET" indicates multiple Sub Accounts and/or total Account balances.</t>
  </si>
  <si>
    <t>If applicable.  Factor or discount for relevant security type.  For example, an MBS factor indicates the paydown amount.</t>
  </si>
  <si>
    <t>The name of the product / issue / asset.</t>
  </si>
  <si>
    <t>v.1.0.50</t>
  </si>
  <si>
    <t>All reports</t>
  </si>
  <si>
    <t>General segregation type of the account: "Regulated", "Sequestered", "Secured", "Non-Regulated"</t>
  </si>
  <si>
    <t>Source/Use</t>
  </si>
  <si>
    <t>Security Description</t>
  </si>
  <si>
    <t>Factor or discount for relevant security type</t>
  </si>
  <si>
    <t>Total notional value of the security</t>
  </si>
  <si>
    <t>The FX rate used to convert Local Currency to Account Base Currency.  Use the convention Settlement Currency/Base for all currency pairs.</t>
  </si>
  <si>
    <t>The FX rate used to convert Local Currency to Account Base Currency.  Use the convention Collateral Currency/Base for all currency pairs.</t>
  </si>
  <si>
    <t>Collateral</t>
  </si>
  <si>
    <t>Currency of the settled payment</t>
  </si>
  <si>
    <t>This description applies to the Settlement Report only.</t>
  </si>
  <si>
    <t>This description applies to the Collateral Holdings Report only.</t>
  </si>
  <si>
    <t>Indicates whether the collateral is purposed for "IM",  "VM" or "EM" (for Excess Margin). "NET" indicates a combined total for cash balances.</t>
  </si>
  <si>
    <t>Total Cashflows Outside of Margin</t>
  </si>
  <si>
    <t>Segregated</t>
  </si>
  <si>
    <t>The following values: Coupon, Upfront Fee, Credit Event Payment, NDF Cash Settlement, Compounding, Commissions, and Other</t>
  </si>
  <si>
    <t>Upfront Fee</t>
  </si>
  <si>
    <t>Freeform description of "Other" reported payment.</t>
  </si>
  <si>
    <t>Indicates whether reported figures are given in base or local currency unless otherwise specified (possible values are "Settlement" or "Base")</t>
  </si>
  <si>
    <t>*Note that all amounts in the P&amp;T report are in Local Currency unless otherwise indicated</t>
  </si>
  <si>
    <t>Description of reported payment amount.  Acceptable values: "IM", "VM",  "NET IM/VM".  If the payment represents a settlement outside of margin,this field should read "Other"</t>
  </si>
  <si>
    <t>Pending Cash</t>
  </si>
  <si>
    <t>Lists the name of the affirmation platform or SEF; affirmation platforms include: 
MARKIT_WIRE
BLOOMBERG
TRADE_WEB
CME_TRANSFER
NETTED indicates that the swap is a result of netting.</t>
  </si>
  <si>
    <t>Amount of cash pending settlement.  Note that his amount is assumed to be included in any cash balance and is included for informational purposes.</t>
  </si>
  <si>
    <t>MARKIT_WIRE</t>
  </si>
  <si>
    <t>Local currency for the account.  Ie Trade Currency.</t>
  </si>
  <si>
    <t>Credit Event Payment on CDS Trade (includes both recovery amount and interest reimbursement).</t>
  </si>
  <si>
    <t>Cash Settlement</t>
  </si>
  <si>
    <t>CASH SETTLEMENT</t>
  </si>
  <si>
    <t>Local currency for the account.  I.e., Trade Currency or Transaction Currency.</t>
  </si>
  <si>
    <t>v1.0.52</t>
  </si>
  <si>
    <t>still locked but now version 1.0.01</t>
  </si>
  <si>
    <t>locked report</t>
  </si>
  <si>
    <t>still locked but now v1.0.01</t>
  </si>
  <si>
    <t>iso4217-2001-08-15 standard codes.  This description applies only to the Position &amp; Trade and Daily Activity Reports.</t>
  </si>
  <si>
    <t>v1.0.00</t>
  </si>
  <si>
    <t>Locked report</t>
  </si>
  <si>
    <t>V1.0.00</t>
  </si>
  <si>
    <t>Fee Currency</t>
  </si>
  <si>
    <t>v1.01 Expansion</t>
  </si>
  <si>
    <t>*Mandatory in instances of CDS Credit Event</t>
  </si>
  <si>
    <t>*Mandatory in instances of NDF Cash Settlements</t>
  </si>
  <si>
    <t>v1.01 fields not mandatory until January 2015</t>
  </si>
  <si>
    <t>v1.0.53</t>
  </si>
  <si>
    <t>Summary v1.01</t>
  </si>
  <si>
    <t>1.02.00</t>
  </si>
  <si>
    <t>FEE HEADER</t>
  </si>
  <si>
    <t>Added Report</t>
  </si>
  <si>
    <t>Client Account ID:Clearing House:Product Type:Account Local Currency</t>
  </si>
  <si>
    <t>Local</t>
  </si>
  <si>
    <t>Clearing House generated identifier (CCP ID).  For rates trades, this should be the CCP execution ID.  For credit products, the product ID should appear here: i.e., ICE Code or CME Ticker Code.</t>
  </si>
  <si>
    <t>Clearing House generated identifier (CCP ID) for the position.</t>
  </si>
  <si>
    <t>Placeholder for Unique Product Identifier.  CME Ticker Codes and ICE Codes should be populated here.</t>
  </si>
  <si>
    <t>Placeholder for Unique Product Identifier.</t>
  </si>
  <si>
    <t>Product ID Clearing House</t>
  </si>
  <si>
    <t>Caterpillar Inc</t>
  </si>
  <si>
    <t xml:space="preserve">Placeholder for Unique Product Identifier. </t>
  </si>
  <si>
    <t>USI / UTI</t>
  </si>
  <si>
    <t>Changed Name</t>
  </si>
  <si>
    <t>Premium Date</t>
  </si>
  <si>
    <t>Currency of the Swaption Premium</t>
  </si>
  <si>
    <t>Date of the Swaption Premium</t>
  </si>
  <si>
    <t>Date of the Swaption Expiration</t>
  </si>
  <si>
    <t>Exchange Blending ID</t>
  </si>
  <si>
    <t>Exchange provided ID for coupon blending between trades/positions.</t>
  </si>
  <si>
    <t>Package Trade ID</t>
  </si>
  <si>
    <t>Excess Margin Cash [CB]</t>
  </si>
  <si>
    <t>Excess Margin Non-Cash [CB]</t>
  </si>
  <si>
    <t>Total Excess Margin Balance [CB]</t>
  </si>
  <si>
    <t>Total Margin Payment</t>
  </si>
  <si>
    <t>Settlement Expected</t>
  </si>
  <si>
    <t>Summary v1.02</t>
  </si>
  <si>
    <t>Changed Section Name</t>
  </si>
  <si>
    <t>Location</t>
  </si>
  <si>
    <t>Collateral Location</t>
  </si>
  <si>
    <t>Account ID</t>
  </si>
  <si>
    <t>Initial Margin (Clearing Broker)</t>
  </si>
  <si>
    <t>v1.02</t>
  </si>
  <si>
    <t>Collateral Holdings v1.01</t>
  </si>
  <si>
    <t>Account Total IM Balance</t>
  </si>
  <si>
    <t>Version Number</t>
  </si>
  <si>
    <t>P&amp;T v1.0.3</t>
  </si>
  <si>
    <t>P&amp;T v1.01.00</t>
  </si>
  <si>
    <t>Summary v1.02.00</t>
  </si>
  <si>
    <t>CH v1.01.00</t>
  </si>
  <si>
    <t>v1.054</t>
  </si>
  <si>
    <t>v1.0.55</t>
  </si>
  <si>
    <t>Indicates whether settlement is expected and what type: VM, IM, PCF, NET</t>
  </si>
  <si>
    <t>*Mandatory for individually segregated accounts</t>
  </si>
  <si>
    <t>ID of the account where the collateral is held, i.e., the Account ID at the custodian or CCP.</t>
  </si>
  <si>
    <t>Haircut applied by the clearing broker to pledged securities, as a percentage.  I.e., a 5% haircut should appear as "5".</t>
  </si>
  <si>
    <t>*Note that split IM and VM cash balances are mandatory if the client uses split settlement or individual segregation, see note #4 on the coversheet.</t>
  </si>
  <si>
    <t>*Note that split IM and VM calls are mandatory if the client uses split settlement or individual segregation, see note #4 on the coversheet.</t>
  </si>
  <si>
    <t>*Required for individually segregated accounts</t>
  </si>
  <si>
    <t>Mandatory for Individually Segregated Accounts (ISAs)</t>
  </si>
  <si>
    <t>Expected Settlement</t>
  </si>
  <si>
    <t>v1.056</t>
  </si>
  <si>
    <t>Netting Flag</t>
  </si>
  <si>
    <t>Market value, pre haircut, at COB on As Of Date</t>
  </si>
  <si>
    <t>Lists the name of the affirmation platform or SEF; affirmation platforms include: 
MARKIT_WIRE
BLOOMBERG
TRADE_WEB.
NETTED indicates that the swap is a result of exhange netting.
BLENDED indicates that the swap is a result of exchange coupon blending and netting.</t>
  </si>
  <si>
    <t>Omnibus, ISA, LSOC</t>
  </si>
  <si>
    <t>ISA</t>
  </si>
  <si>
    <t>Package trade identifier</t>
  </si>
  <si>
    <t>Product ID</t>
  </si>
  <si>
    <t>v1.02 EXPANSION</t>
  </si>
  <si>
    <t>ID provided by the Clearing House (Position, Trade or Execution ID should be placed here, depending on which is applicable).</t>
  </si>
  <si>
    <t>Exchange provided identifier for the product.  CME Ticker Codes and ICE Codes should be populated here.</t>
  </si>
  <si>
    <t>UTI</t>
  </si>
  <si>
    <t>The Upcoming Cash Flows Report shows expected cash flows originating from cleared OTC products at the trade or position level, with client account identifying information.  39 fields, 26 mandatory.</t>
  </si>
  <si>
    <t>The Cash Settlement Report shows daily cash settlement activity at the account level (generally from the previous business day), for both wire and journal entries, associated with margin payments and the product lifecycle.  24 fields, 15 mandatory.</t>
  </si>
  <si>
    <t>v1.01</t>
  </si>
  <si>
    <t>Unique Swap Identifier (note that UTIs should be reported in the UTI field)</t>
  </si>
  <si>
    <t>Unique Trade Identifier (note that USIs should be populated in the USI column).</t>
  </si>
  <si>
    <r>
      <t xml:space="preserve">Phase I - </t>
    </r>
    <r>
      <rPr>
        <i/>
        <sz val="11"/>
        <rFont val="Calibri"/>
        <family val="2"/>
        <scheme val="minor"/>
      </rPr>
      <t>v1.02 locked on November 18th, 2014</t>
    </r>
  </si>
  <si>
    <t xml:space="preserve">VM Balance on As Of Date. Note that, if reported, this field must include Product Lifecycle Cash Flows if they are not included elsewhere (VM Requirement [CB], VM Call [CB], Total Cash Balance, or Total Margin </t>
  </si>
  <si>
    <t>v1.057</t>
  </si>
  <si>
    <t>Summary report v1.02</t>
  </si>
  <si>
    <t>Account Type and Pending Cash added as fields to Summary report</t>
  </si>
  <si>
    <t>v1.02 Expansion</t>
  </si>
  <si>
    <t>v1.02 Account Type field not mandatory until May</t>
  </si>
  <si>
    <t>Changed field name</t>
  </si>
  <si>
    <r>
      <t>Phase V -</t>
    </r>
    <r>
      <rPr>
        <i/>
        <sz val="11"/>
        <rFont val="Calibri"/>
        <family val="2"/>
        <scheme val="minor"/>
      </rPr>
      <t xml:space="preserve"> v1.00 locked on July 29, 2014</t>
    </r>
  </si>
  <si>
    <r>
      <t xml:space="preserve">Phase VI - </t>
    </r>
    <r>
      <rPr>
        <i/>
        <sz val="11"/>
        <rFont val="Calibri"/>
        <family val="2"/>
        <scheme val="minor"/>
      </rPr>
      <t>v1.00 locked on September 9, 2014</t>
    </r>
  </si>
  <si>
    <t>The Summary Report lists client account identifying information and an account level summary of fees, OTC product related cashflows, IM and VM balances, requirements and calls, as well as subtotaling by clearinghouse and product type.  47 fields, 38 mandatory.</t>
  </si>
  <si>
    <t>Omni, Omni Seg, ISA, LSOC</t>
  </si>
  <si>
    <t>v1.058</t>
  </si>
  <si>
    <t>Field was originally not included in v1.01. Have no since been re-added to the report.</t>
  </si>
  <si>
    <t>Changed Section</t>
  </si>
  <si>
    <t>Daily Activity v1.01</t>
  </si>
  <si>
    <t>CL</t>
  </si>
  <si>
    <t>v1.01 EXPANSION</t>
  </si>
  <si>
    <t>Location Account ID</t>
  </si>
  <si>
    <t>v1.059</t>
  </si>
  <si>
    <t>Omni, Omni Seg Gross, Omni Seg Net, ISA, LSOC</t>
  </si>
  <si>
    <t>v1.00 to v1.01 - Locked</t>
  </si>
  <si>
    <r>
      <rPr>
        <b/>
        <i/>
        <sz val="11"/>
        <rFont val="Calibri"/>
        <family val="2"/>
        <scheme val="minor"/>
      </rPr>
      <t>Phase IV -</t>
    </r>
    <r>
      <rPr>
        <i/>
        <sz val="11"/>
        <rFont val="Calibri"/>
        <family val="2"/>
        <scheme val="minor"/>
      </rPr>
      <t xml:space="preserve">  v1.01 locked on December 9th, 2014</t>
    </r>
  </si>
  <si>
    <t>The name of the custodian, CCP or clearing broker where the collateral is being held.</t>
  </si>
  <si>
    <t>Fixing Rate</t>
  </si>
  <si>
    <t>Reference date for the supplied Fixing Rate</t>
  </si>
  <si>
    <t>Custom fixing rate supplied at the start of the swap</t>
  </si>
  <si>
    <t>This description is for the Daily Activity report</t>
  </si>
  <si>
    <t>This description is for the Position &amp; Trade report</t>
  </si>
  <si>
    <t>v1.061</t>
  </si>
  <si>
    <t>Omni, ISA, LSOC</t>
  </si>
  <si>
    <t>1.02.02</t>
  </si>
  <si>
    <t>Advances Summary report from v1.02.01 to v1.02.02</t>
  </si>
  <si>
    <t>Open</t>
  </si>
  <si>
    <t>1.01.01</t>
  </si>
  <si>
    <t>Position &amp; Trade v1.01</t>
  </si>
  <si>
    <t>Advances Position &amp; Trade report from v1.01.00 to v1.01.01</t>
  </si>
  <si>
    <t xml:space="preserve">The Collateral Holdings Report shows collateral positions held for the client account at the clearing broker: cash balances and non-cash collateral security positions.  37 fields, 22 mandatory.
</t>
  </si>
  <si>
    <t>The type of product referenced in this row: "CDS / CDX / iTraxx / NDF / IRS / IRS-OIS / IRS-Basis / IRS-ZCS / IRS-FRA / IRS-VNS / IRS-SWAPTION". "NET" indicates that the line represents net values across products.</t>
  </si>
  <si>
    <t>This definition of Account Type is used in the Collateral Holdings tab</t>
  </si>
  <si>
    <t>This definition of Account Type is used in the Summary tab</t>
  </si>
  <si>
    <t>OPEN</t>
  </si>
  <si>
    <t>Position or Trade Type: NEW, TERMINATED, MATURED, OPEN.</t>
  </si>
  <si>
    <t>The type of product referenced in this row: "CDS / CDX / iTraxx / NDF / IRS / IRS-OIS / IRS-Basis / IRS-ZCS / IRS-FRA / IRS-VNS / IRS-ZCIIS". "NET" indicates that the line represents net values across products.</t>
  </si>
  <si>
    <t>Daily Activity Trade Type: NEW, TERMINATED, MATURED, OPEN</t>
  </si>
  <si>
    <t>added inflation swaps</t>
  </si>
  <si>
    <t xml:space="preserve">Segregated: A separate account with bankruptcy preference titled to the client, containing cash deposits and/or securities held separately for margin or to guarantee trading.
Secured: An account containing any amount required by CFTC Regulations Part 30: for customers trading on foreign boards of trade through US brokers/FCMs.
Sequestered: A separate account for customer cleared OTC derivatives, as required by the CME following CFTC Regulation Part 190.
Non-regulated: Excess funds swept from regulated, protected accounts to achieve greater potential returns. Non-Regulated is a firm omnibus bank account and is not customer protected
ISA - Individually Segregated Account under EMIR
OSA - Omnibus Segregated Account under EMIR
</t>
  </si>
  <si>
    <t>Segregated: A separate account with bankruptcy preference titled to the client, containing cash deposits and/or securities held separately for margin or to guarantee trading.
Secured: An account containing any amount required by CFTC Regulations Part 30: for customers trading on foreign boards of trade through US brokers/FCMs.
Sequestered: A separate account for customer cleared OTC derivatives, as required by the CME following CFTC Regulation Part 190.
Non-regulated: Excess funds swept from regulated, protected accounts to achieve greater potential returns. Non-Regulated is a firm omnibus bank account and is not customer protected
ISA - Individually Segregated Account under EMIR
OSA - Omnibus Segregated Account under EMIR</t>
  </si>
  <si>
    <t>Segregated: A separate account with bankruptcy preference titled to the client, containing cash deposits and/or securities held separately for margin or to guarantee trading.
Secured: An account containing any amount required by CFTC Regulations Part 30: for customers trading on foreign boards of trade through US brokers/FCMs.
Sequestered: A separate account for customer cleared OTC derivatives, as required by the CME following CFTC Regulation Part 190.
Non-regulated: Excess funds swept from regulated, protected accounts to achieve greater potential returns. Non-Regulated is a firm omnibus bank account and is not customer protected</t>
  </si>
  <si>
    <t>Added ISA and OSA</t>
  </si>
  <si>
    <t>Lists the name of the affirmation platform or SEF; affirmation platforms include: 
MARKIT_WIRE
BLOOMBERG
TRADE_WEB
CME_TRANSFER
NETTED indicates that the swap is a result of exhange netting.
BLENDED indicates that the swap is a result of exchange coupon blending and netting.</t>
  </si>
  <si>
    <t>Lists the name of the affirmation platform or SEF; affirmation platforms include: 
MARKIT_WIRE
BLOOMBERG
TRADE_WEB
NETTED indicates that the swap is a result of exhange netting.
BLENDED indicates that the swap is a result of exchange coupon blending and netting.</t>
  </si>
  <si>
    <t>Sapient CCS V1.0 to V1.0.63: Log of all changes made</t>
  </si>
  <si>
    <t>Interpolation Method (Receive)</t>
  </si>
  <si>
    <t>Inflation Lag (Receive)</t>
  </si>
  <si>
    <t>Initial Inflation Index Level (Receive)</t>
  </si>
  <si>
    <t>Final Inflation Index Level (Receive)</t>
  </si>
  <si>
    <t>Interpolation Method (Pay)</t>
  </si>
  <si>
    <t>Inflation Lag (Pay)</t>
  </si>
  <si>
    <t>Initial Inflation Index Level (Pay)</t>
  </si>
  <si>
    <t>Final Inflation Index Level (Pay)</t>
  </si>
  <si>
    <t xml:space="preserve">Inflation period lag for the receiver leg of an inflation swap EU, FR, US: 3M, 4M, 5M, 6M, 7M, 8M, 9M, 10M, 11M, 12M, UK: 2M, 3M, 4M, 5M, 6M, 7M, 8M, 9M, 10M, 11M, 12M </t>
  </si>
  <si>
    <t>This is the initial level of the underlying index used at the start of the investment term for the receiver leg of an inflation swap</t>
  </si>
  <si>
    <t>This is the final level of the underlying index used in calculating the return for the receiver leg of an inflation swap, and is populated once the final index is known</t>
  </si>
  <si>
    <t xml:space="preserve">Inflation period lag for the payer leg of an inflation swap EU, FR, US: 3M, 4M, 5M, 6M, 7M, 8M, 9M, 10M, 11M, 12M, UK: 2M, 3M, 4M, 5M, 6M, 7M, 8M, 9M, 10M, 11M, 12M </t>
  </si>
  <si>
    <t>This is the initial level of the underlying index used at the start of the investment term for the payer leg of an inflation swap</t>
  </si>
  <si>
    <t>This is the final level of the underlying index used in calculating the return for the payer leg of an inflation swap and is populated once the final index is known</t>
  </si>
  <si>
    <t>Premium payment</t>
  </si>
  <si>
    <t>Amount of the Swaption Premium to be mandatory if available and not included in the upfront fee field. If the premium is to be included within the upfront fee field then this field is not required</t>
  </si>
  <si>
    <t>Currency roundings</t>
  </si>
  <si>
    <t>ISDA 2006 Currency rounding are strongly suggested to be applied on any new development from &lt;&lt;Date to be determined&gt;&gt; onwards</t>
  </si>
  <si>
    <t>Buy/Sell indicator for Credit trades: B=Buy, S=Sell (from the perspective of client/end user). Additional "S" can be used for IRS Swaption</t>
  </si>
  <si>
    <t>Total Coupon Payment date</t>
  </si>
  <si>
    <t>INFLATION SWAP DESCRIPTION</t>
  </si>
  <si>
    <t>Swaption Description</t>
  </si>
  <si>
    <t>Inflation Swap</t>
  </si>
  <si>
    <t>Additional description</t>
  </si>
  <si>
    <t>Premium currency</t>
  </si>
  <si>
    <t>Expiration date</t>
  </si>
  <si>
    <t>Premium amount</t>
  </si>
  <si>
    <t>Interpolation method (receive)</t>
  </si>
  <si>
    <t>Inflation Lag (receive)</t>
  </si>
  <si>
    <t>Initial inflation index level (receive)</t>
  </si>
  <si>
    <t>Final inflation index level (receive)</t>
  </si>
  <si>
    <t>Interpolation method (pY)</t>
  </si>
  <si>
    <t>Initial inflation index level (pay)</t>
  </si>
  <si>
    <t>Final inflation index level (pay)</t>
  </si>
  <si>
    <t>Fixing date</t>
  </si>
  <si>
    <t>Alpha 15</t>
  </si>
  <si>
    <t>Exchange netting ID</t>
  </si>
  <si>
    <t>Accrued coupon interest</t>
  </si>
  <si>
    <t>Brian Charlick</t>
  </si>
  <si>
    <t>bcharlick@sapient.com</t>
  </si>
  <si>
    <t>Clearing Connectivity Standard (CCS) - Version 1.0.62 - Q2 2015</t>
  </si>
  <si>
    <t>Total of trade upfront payments. Shown until settled</t>
  </si>
  <si>
    <t>Interpolation method for the receiver leg of an inflation swap as  ‘Linear’ or ‘Piecewise’ aternaitvely 'DIR' or 'Flat'</t>
  </si>
  <si>
    <t>Interpolation method for the payer leg of an inflation swap as  ‘Linear’ or ‘Piecewise’ aternaitvely 'DIR' or 'Flat'</t>
  </si>
  <si>
    <t>Futures &amp; Options</t>
  </si>
  <si>
    <t>Total Equity [CB]</t>
  </si>
  <si>
    <t>Option Premium</t>
  </si>
  <si>
    <t>Gross Profit Loss</t>
  </si>
  <si>
    <t>Open position MTM + VM Balance</t>
  </si>
  <si>
    <t>Net price of options</t>
  </si>
  <si>
    <t>Profit/Loss after position close</t>
  </si>
  <si>
    <t>Origin</t>
  </si>
  <si>
    <t>ProductCode</t>
  </si>
  <si>
    <t>Option Expiration</t>
  </si>
  <si>
    <t>FutureExpiration</t>
  </si>
  <si>
    <t>CallPut</t>
  </si>
  <si>
    <t>Strike</t>
  </si>
  <si>
    <t>TotalLong</t>
  </si>
  <si>
    <t>TotalShort</t>
  </si>
  <si>
    <t>Exchange Code</t>
  </si>
  <si>
    <t>Unrealized G/L</t>
  </si>
  <si>
    <t>CME Offset Y/N</t>
  </si>
  <si>
    <t>C if a Customer account, "H" if a House account</t>
  </si>
  <si>
    <t>Clearing Code for the contract</t>
  </si>
  <si>
    <t>Expiration of the Options contract (leave blank if a FUT)</t>
  </si>
  <si>
    <t>Expiration (month, not to the day) of the Futures contract (or underlying Futures contract if position is an Option)</t>
  </si>
  <si>
    <t>"C" if Call, "P" if Put, blank if position is a FUT</t>
  </si>
  <si>
    <t>Strike as quoted in SPAN (must match precisely in terms of decimal precision, do not drop trailing zeros if populating csv file via excel)</t>
  </si>
  <si>
    <t>Long Position in the contract (populate with 0 if no long positions in the contract)</t>
  </si>
  <si>
    <t>Short Position in the contract (populate with 0 if no short positions in the contract)</t>
  </si>
  <si>
    <t>As seen in SPAN ("CME" for Eurodollars, "CBT" for Treasuries)</t>
  </si>
  <si>
    <t>Profit/Loss before position close</t>
  </si>
  <si>
    <t>Indicator to identify if position is part of a CME optimisor position</t>
  </si>
  <si>
    <t>Position &amp; Trade v1.02</t>
  </si>
  <si>
    <t>CY</t>
  </si>
  <si>
    <t>CZ</t>
  </si>
  <si>
    <t>DB</t>
  </si>
  <si>
    <t>v1.062 - 
P&amp;T V1.02 Locked</t>
  </si>
  <si>
    <t>Daily Activity v1.02</t>
  </si>
  <si>
    <t>EXAMPLE</t>
  </si>
  <si>
    <t>IRS-9091</t>
  </si>
  <si>
    <t>FIRM A</t>
  </si>
  <si>
    <t>111111AA00AAAAAAAA99</t>
  </si>
  <si>
    <t>IRS CUSTOMER 8 IRS CUSTOMER 8</t>
  </si>
  <si>
    <t>1234567ABCD8E9FGHJ12</t>
  </si>
  <si>
    <t>IRSCUST8</t>
  </si>
  <si>
    <t>Chicago Mercantile Exchange</t>
  </si>
  <si>
    <t>CCCIRS4314666</t>
  </si>
  <si>
    <t>20150708.RBC.DSWP.42</t>
  </si>
  <si>
    <t>1010TWTESTC0000000U2GX20150708000000420000</t>
  </si>
  <si>
    <t>D15EB90928AD8426186C7D7EC3818F4E</t>
  </si>
  <si>
    <t>TRADE_WEB</t>
  </si>
  <si>
    <t>USD-LIBOR-BBA</t>
  </si>
  <si>
    <t>E02549300LC02FLSSVFFR64CCCIRS4314666</t>
  </si>
  <si>
    <t>1010TWTEST20150708.RBC.DSWP.40</t>
  </si>
  <si>
    <t>65BD38E08651EA13B657DC04E4218A0</t>
  </si>
  <si>
    <t>IRS-9092</t>
  </si>
  <si>
    <t>CCCIRS4314667</t>
  </si>
  <si>
    <t>20150708.RBC.DSWP.44</t>
  </si>
  <si>
    <t>1010TWTESTC0000000U2GX20150708000000440000</t>
  </si>
  <si>
    <t>BA5C4DBE7BDBA37478583BEFC077EC34</t>
  </si>
  <si>
    <t>1Y</t>
  </si>
  <si>
    <t>E02549300LC02FLSSVFFR64CCCIRS4314667</t>
  </si>
  <si>
    <t>30C2253FA27D5ADC7F2D0B1C4C50B02E</t>
  </si>
  <si>
    <t>IRS-9095</t>
  </si>
  <si>
    <t>CAD</t>
  </si>
  <si>
    <t>CCCIRS4314674</t>
  </si>
  <si>
    <t>20150708.RBC.DSWP.46</t>
  </si>
  <si>
    <t>1010TWTESTC0000000U2GX20150708000000460000</t>
  </si>
  <si>
    <t>3B996B03F890D12B16A35797ED86102D</t>
  </si>
  <si>
    <t>CAD-BA-CDOR</t>
  </si>
  <si>
    <t>E02549300LC02FLSSVFFR64CCCIRS4314674</t>
  </si>
  <si>
    <t>D89341D3260547790988C30CB0BA97FF</t>
  </si>
  <si>
    <t>IRS-9012</t>
  </si>
  <si>
    <t>IRS CUSTOMER 6 IRS CUSTOMER 6</t>
  </si>
  <si>
    <t>IRSCUST6</t>
  </si>
  <si>
    <t>CCCIRS4306267</t>
  </si>
  <si>
    <t>22716037-2</t>
  </si>
  <si>
    <t>501BB3FFB0193092B3A67F8A6A816E1D</t>
  </si>
  <si>
    <t>E02549300LC02FLSSVFFR64CCCIRS4306267</t>
  </si>
  <si>
    <t>A4EADBCF325AE312CE16C3447997FA1A</t>
  </si>
  <si>
    <t>ACSU-17</t>
  </si>
  <si>
    <t>IRS CUSTOMER D LONG LEGAL NAME THAT USES TWO FIELDS</t>
  </si>
  <si>
    <t>345LEIFORIRSCUSTD543</t>
  </si>
  <si>
    <t>IRSCUSTD</t>
  </si>
  <si>
    <t>JPY</t>
  </si>
  <si>
    <t>ACSU-5</t>
  </si>
  <si>
    <t>ACSU-19</t>
  </si>
  <si>
    <t>TEST CUSTOMER F LEGAL NAME NET ACCOUNT</t>
  </si>
  <si>
    <t>987LEIFORIRSCUSTF789</t>
  </si>
  <si>
    <t>IRSCUSTF</t>
  </si>
  <si>
    <t>ACSU-10</t>
  </si>
  <si>
    <t>EXAMPLES</t>
  </si>
  <si>
    <t>Example</t>
  </si>
  <si>
    <t>CONC-3</t>
  </si>
  <si>
    <t>IRS TESTING CUSTOMER G CUSTOMER G</t>
  </si>
  <si>
    <t>123LEIFORIRSCUSTG321</t>
  </si>
  <si>
    <t>IRSCUSTG</t>
  </si>
  <si>
    <t xml:space="preserve"> </t>
  </si>
  <si>
    <t>CONC-2</t>
  </si>
  <si>
    <t>CONC-6</t>
  </si>
  <si>
    <t>PIMCO TOTAL RETURN FUND</t>
  </si>
  <si>
    <t>700PIRS</t>
  </si>
  <si>
    <t>Examples</t>
  </si>
  <si>
    <t>CFCOUPIRS-1059</t>
  </si>
  <si>
    <t>IRS TESTING CUSTOMER H CUSTOMER H</t>
  </si>
  <si>
    <t>IRSCUSTH</t>
  </si>
  <si>
    <t>SW100000000LCH000193736849597289</t>
  </si>
  <si>
    <t>LCH00019373684</t>
  </si>
  <si>
    <t>23057727-2</t>
  </si>
  <si>
    <t>49219_20140730_20150730_20150430_20150730_0.0160000000</t>
  </si>
  <si>
    <t>ACT/360</t>
  </si>
  <si>
    <t>Coupon Payment</t>
  </si>
  <si>
    <t>CFCOUPIRS-1060</t>
  </si>
  <si>
    <t>Coupon Receipt</t>
  </si>
  <si>
    <t>CFCOUPIRS-1785</t>
  </si>
  <si>
    <t>LCH CUSTOMER 04 LCH IRS TESTING</t>
  </si>
  <si>
    <t>159263487LCHGIG04951</t>
  </si>
  <si>
    <t>LCHGIG04</t>
  </si>
  <si>
    <t>SW100000000LCH000193784209599539</t>
  </si>
  <si>
    <t>LCH00019378420</t>
  </si>
  <si>
    <t>23094930-2</t>
  </si>
  <si>
    <t>1689_20150731_20160129_20150731_20151030_0.0147000000</t>
  </si>
  <si>
    <t>CFCOUPIRS-2459</t>
  </si>
  <si>
    <t>LCH CUSTOMER 05 LCH IRS TESTING</t>
  </si>
  <si>
    <t>YOLANDALEILCHGIG0598</t>
  </si>
  <si>
    <t>LCHGIG05</t>
  </si>
  <si>
    <t>SW100000000LCH000193783929599527</t>
  </si>
  <si>
    <t>LCH00019378392</t>
  </si>
  <si>
    <t>23094856-2</t>
  </si>
  <si>
    <t>55964_20150731_20160802_20150731_20160802_0.0126000000</t>
  </si>
  <si>
    <t>IRS-OIS</t>
  </si>
  <si>
    <t>CFCOUPIRS-2461</t>
  </si>
  <si>
    <t>SW100000000LCH000193782009599529</t>
  </si>
  <si>
    <t>LCH00019378200</t>
  </si>
  <si>
    <t>23094898-2</t>
  </si>
  <si>
    <t>90292_20150731_20160129_20150731_20151030_0.0000000000</t>
  </si>
  <si>
    <t>IRS-Basis</t>
  </si>
  <si>
    <t>CFCOUPIRS-2464</t>
  </si>
  <si>
    <t>SW100000000LCH000193784089599533</t>
  </si>
  <si>
    <t>LCH00019378408</t>
  </si>
  <si>
    <t>23094925-2</t>
  </si>
  <si>
    <t>90293_20150731_20170131_20150731_20170131_0.0161000000</t>
  </si>
  <si>
    <t>IRS-ZCS</t>
  </si>
  <si>
    <t>CFCOUPIRS-149</t>
  </si>
  <si>
    <t>LCH CUSTOMER 43 LCH IRS TESTING</t>
  </si>
  <si>
    <t>LEI987654321LCHGIG43</t>
  </si>
  <si>
    <t>LCHGIG43</t>
  </si>
  <si>
    <t>SW100000000LCH000193518059586732</t>
  </si>
  <si>
    <t>LCH00019351805</t>
  </si>
  <si>
    <t>157L-RBCD00H02LE2415</t>
  </si>
  <si>
    <t>89631_20150916_20160316_20150916_20151216_0.0200000000</t>
  </si>
  <si>
    <t>PAI</t>
  </si>
  <si>
    <t>CFCOUPIRS-150</t>
  </si>
  <si>
    <t>LCH CUSTOMER 42 LCH IRS TESTING</t>
  </si>
  <si>
    <t>LEI012345678LCHGIG42</t>
  </si>
  <si>
    <t>LCHGIG42</t>
  </si>
  <si>
    <t>SW100000000LCH000193518019586730</t>
  </si>
  <si>
    <t>LCH00019351801</t>
  </si>
  <si>
    <t>157L-RBCD00H01LE2415</t>
  </si>
  <si>
    <t>Variation Margin</t>
  </si>
  <si>
    <t>IRS-Basis-9389</t>
  </si>
  <si>
    <t>LCH Clearnet Ltd FCM</t>
  </si>
  <si>
    <t>23094635-2</t>
  </si>
  <si>
    <t>NEW</t>
  </si>
  <si>
    <t>IRS-ZCS-9390</t>
  </si>
  <si>
    <t>23094651-2</t>
  </si>
  <si>
    <t>1T</t>
  </si>
  <si>
    <t>IRS-9402</t>
  </si>
  <si>
    <t>SW100000000LCH000193803649600495</t>
  </si>
  <si>
    <t>LCH00019380364</t>
  </si>
  <si>
    <t>NET_S15667011</t>
  </si>
  <si>
    <t>1010TWTESTC0000000U2GX20150709000000740000</t>
  </si>
  <si>
    <t>12766_20151216_20160616_20151216_20160316_0.0200000000</t>
  </si>
  <si>
    <t>NETTING REMNANT</t>
  </si>
  <si>
    <t>IRS-9393</t>
  </si>
  <si>
    <t>SW100000000LCH000193800059600320</t>
  </si>
  <si>
    <t>LCH00019380005</t>
  </si>
  <si>
    <t>157T-RBCD00D01TK4341</t>
  </si>
  <si>
    <t>1010TWTESTC0000000U2GX20150729000000130001</t>
  </si>
  <si>
    <t>6780_20151216_20160616_20151216_20160316_0.0250000000</t>
  </si>
  <si>
    <t>IRS-9399</t>
  </si>
  <si>
    <t>SW100000000LCH000193800459600344</t>
  </si>
  <si>
    <t>LCH00019380045</t>
  </si>
  <si>
    <t>157T-RBCD00G01TK5132</t>
  </si>
  <si>
    <t>1010TWTESTC0000000U2GX20150729000000160001</t>
  </si>
  <si>
    <t>10023_20151216_20160616_20151216_20160316_0.0175000000</t>
  </si>
  <si>
    <t>IRS-9407</t>
  </si>
  <si>
    <t>SW100000000LCH000193175729570330</t>
  </si>
  <si>
    <t>LCH00019317572</t>
  </si>
  <si>
    <t>NETTED</t>
  </si>
  <si>
    <t>E02549300LC02FLSSVFFR64H000193782009599529</t>
  </si>
  <si>
    <t>E02549300LC02FLSSVFFR64H000193784089599533</t>
  </si>
  <si>
    <t>E02549300LC02FLSSVFFR64H000193803649600495</t>
  </si>
  <si>
    <t>E02549300LC02FLSSVFFR64H000193800059600320</t>
  </si>
  <si>
    <t>E02549300LC02FLSSVFFR64H000193800459600344</t>
  </si>
  <si>
    <t>E02549300LC02FLSSVFFR64H000193175729570330</t>
  </si>
  <si>
    <t>The Position &amp; Trade Report contains client account identifying information and product specific details for IRS, CDS, NDFs and Inflation swaps at the trade and/or position level.  104 fields, 76 mandatory.</t>
  </si>
  <si>
    <t>The Daily Activity Report contains client account identifying information and daily trade activity for new, terminated, and netted IRS, CDS, NDF  and Inflation swaps trades.  97 fields, 70 mandatory.</t>
  </si>
  <si>
    <r>
      <t xml:space="preserve">Phase II - </t>
    </r>
    <r>
      <rPr>
        <i/>
        <sz val="11"/>
        <rFont val="Calibri"/>
        <family val="2"/>
        <scheme val="minor"/>
      </rPr>
      <t>v1.02 locked on August 17th, 2015</t>
    </r>
  </si>
  <si>
    <r>
      <t>Phase III -</t>
    </r>
    <r>
      <rPr>
        <i/>
        <sz val="11"/>
        <rFont val="Calibri"/>
        <family val="2"/>
        <scheme val="minor"/>
      </rPr>
      <t xml:space="preserve"> v1.02 locked on August 17th, 2015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</si>
</sst>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00"/>
  </numFmts>
  <fonts count="55"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b/>
      <sz val="8"/>
      <color theme="3" tint="-0.249977111117893"/>
      <name val="Calibri"/>
      <family val="2"/>
      <scheme val="minor"/>
    </font>
    <font>
      <b/>
      <sz val="8"/>
      <color theme="0"/>
      <name val="Calibri"/>
      <family val="2"/>
      <scheme val="minor"/>
    </font>
    <font>
      <b/>
      <sz val="10"/>
      <color theme="3" tint="-0.249977111117893"/>
      <name val="Arial"/>
      <family val="2"/>
    </font>
    <font>
      <sz val="11"/>
      <name val="Calibri"/>
      <family val="2"/>
      <scheme val="minor"/>
    </font>
    <font>
      <b/>
      <sz val="11"/>
      <name val="Calibri"/>
      <family val="2"/>
      <scheme val="minor"/>
    </font>
    <font>
      <sz val="11"/>
      <color indexed="8"/>
      <name val="Calibri"/>
      <family val="2"/>
      <charset val="1"/>
    </font>
    <font>
      <sz val="10"/>
      <name val="Calibri"/>
      <family val="2"/>
      <scheme val="minor"/>
    </font>
    <font>
      <sz val="16"/>
      <name val="Calibri"/>
      <family val="2"/>
      <scheme val="minor"/>
    </font>
    <font>
      <b/>
      <sz val="11"/>
      <color theme="3" tint="-0.249977111117893"/>
      <name val="Calibri"/>
      <family val="2"/>
      <scheme val="minor"/>
    </font>
    <font>
      <sz val="12"/>
      <name val="Calibri"/>
      <family val="2"/>
      <scheme val="minor"/>
    </font>
    <font>
      <b/>
      <sz val="8"/>
      <name val="Calibri"/>
      <family val="2"/>
      <scheme val="minor"/>
    </font>
    <font>
      <sz val="8"/>
      <color theme="1"/>
      <name val="Calibri"/>
      <family val="2"/>
      <scheme val="minor"/>
    </font>
    <font>
      <b/>
      <sz val="11"/>
      <name val="Arial"/>
      <family val="2"/>
    </font>
    <font>
      <u/>
      <sz val="10"/>
      <color theme="10"/>
      <name val="Arial"/>
      <family val="2"/>
    </font>
    <font>
      <b/>
      <sz val="10"/>
      <name val="Arial"/>
      <family val="2"/>
    </font>
    <font>
      <b/>
      <sz val="8"/>
      <color theme="3" tint="-0.24994659260841701"/>
      <name val="Calibri"/>
      <family val="2"/>
      <scheme val="minor"/>
    </font>
    <font>
      <sz val="11"/>
      <color theme="0"/>
      <name val="Calibri"/>
      <family val="2"/>
      <scheme val="minor"/>
    </font>
    <font>
      <sz val="13"/>
      <name val="Calibri"/>
      <family val="2"/>
      <scheme val="minor"/>
    </font>
    <font>
      <b/>
      <sz val="8"/>
      <color theme="1"/>
      <name val="Calibri"/>
      <family val="2"/>
      <scheme val="minor"/>
    </font>
    <font>
      <sz val="10"/>
      <name val="Calibri"/>
      <family val="2"/>
    </font>
    <font>
      <b/>
      <sz val="16"/>
      <name val="Calibri"/>
      <family val="2"/>
    </font>
    <font>
      <sz val="16"/>
      <name val="Calibri"/>
      <family val="2"/>
    </font>
    <font>
      <b/>
      <sz val="10"/>
      <color theme="0"/>
      <name val="Arial"/>
      <family val="2"/>
    </font>
    <font>
      <sz val="10"/>
      <color theme="0"/>
      <name val="Arial"/>
      <family val="2"/>
    </font>
    <font>
      <b/>
      <sz val="11"/>
      <name val="Calibri"/>
      <family val="2"/>
    </font>
    <font>
      <b/>
      <sz val="10"/>
      <color theme="1"/>
      <name val="Arial"/>
      <family val="2"/>
    </font>
    <font>
      <b/>
      <sz val="8"/>
      <color indexed="81"/>
      <name val="Tahoma"/>
      <family val="2"/>
    </font>
    <font>
      <sz val="8"/>
      <color indexed="81"/>
      <name val="Tahoma"/>
      <family val="2"/>
    </font>
    <font>
      <sz val="9"/>
      <color theme="1"/>
      <name val="Calibri"/>
      <family val="2"/>
      <scheme val="minor"/>
    </font>
    <font>
      <i/>
      <sz val="11"/>
      <name val="Calibri"/>
      <family val="2"/>
      <scheme val="minor"/>
    </font>
    <font>
      <sz val="8"/>
      <color theme="0" tint="-0.249977111117893"/>
      <name val="Calibri"/>
      <family val="2"/>
      <scheme val="minor"/>
    </font>
    <font>
      <b/>
      <sz val="8"/>
      <color theme="3"/>
      <name val="Calibri"/>
      <family val="2"/>
      <scheme val="minor"/>
    </font>
    <font>
      <sz val="14"/>
      <name val="Calibri"/>
      <family val="2"/>
      <scheme val="minor"/>
    </font>
    <font>
      <sz val="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0"/>
      <name val="Calibri"/>
      <family val="2"/>
      <scheme val="minor"/>
    </font>
    <font>
      <b/>
      <i/>
      <sz val="11"/>
      <name val="Calibri"/>
      <family val="2"/>
      <scheme val="minor"/>
    </font>
  </fonts>
  <fills count="57">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6" tint="-0.499984740745262"/>
        <bgColor indexed="64"/>
      </patternFill>
    </fill>
    <fill>
      <patternFill patternType="solid">
        <fgColor theme="3" tint="-0.24994659260841701"/>
        <bgColor indexed="64"/>
      </patternFill>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2" tint="-0.249977111117893"/>
        <bgColor indexed="64"/>
      </patternFill>
    </fill>
    <fill>
      <patternFill patternType="solid">
        <fgColor indexed="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7030A0"/>
        <bgColor indexed="64"/>
      </patternFill>
    </fill>
    <fill>
      <patternFill patternType="solid">
        <fgColor theme="2" tint="-9.9978637043366805E-2"/>
        <bgColor indexed="64"/>
      </patternFill>
    </fill>
  </fills>
  <borders count="66">
    <border>
      <left/>
      <right/>
      <top/>
      <bottom/>
      <diagonal/>
    </border>
    <border>
      <left style="thin">
        <color rgb="FFB2B2B2"/>
      </left>
      <right style="thin">
        <color rgb="FFB2B2B2"/>
      </right>
      <top style="thin">
        <color rgb="FFB2B2B2"/>
      </top>
      <bottom style="thin">
        <color rgb="FFB2B2B2"/>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auto="1"/>
      </left>
      <right/>
      <top/>
      <bottom style="thin">
        <color theme="1" tint="0.499984740745262"/>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theme="1" tint="0.499984740745262"/>
      </bottom>
      <diagonal/>
    </border>
    <border>
      <left style="thin">
        <color auto="1"/>
      </left>
      <right/>
      <top style="thin">
        <color auto="1"/>
      </top>
      <bottom style="thin">
        <color theme="1" tint="0.499984740745262"/>
      </bottom>
      <diagonal/>
    </border>
    <border>
      <left/>
      <right style="thin">
        <color auto="1"/>
      </right>
      <top style="thin">
        <color auto="1"/>
      </top>
      <bottom style="thin">
        <color theme="1" tint="0.499984740745262"/>
      </bottom>
      <diagonal/>
    </border>
    <border>
      <left/>
      <right/>
      <top/>
      <bottom style="thin">
        <color theme="1" tint="0.499984740745262"/>
      </bottom>
      <diagonal/>
    </border>
    <border>
      <left/>
      <right style="thin">
        <color auto="1"/>
      </right>
      <top/>
      <bottom style="thin">
        <color theme="1" tint="0.499984740745262"/>
      </bottom>
      <diagonal/>
    </border>
    <border>
      <left/>
      <right/>
      <top style="thin">
        <color theme="1" tint="0.499984740745262"/>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top/>
      <bottom/>
      <diagonal/>
    </border>
    <border>
      <left/>
      <right style="thin">
        <color theme="1" tint="0.499984740745262"/>
      </right>
      <top/>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style="thin">
        <color auto="1"/>
      </left>
      <right style="thin">
        <color auto="1"/>
      </right>
      <top/>
      <bottom style="thin">
        <color auto="1"/>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top style="thin">
        <color theme="1" tint="0.499984740745262"/>
      </top>
      <bottom style="thin">
        <color theme="1" tint="0.499984740745262"/>
      </bottom>
      <diagonal/>
    </border>
    <border>
      <left/>
      <right style="thin">
        <color auto="1"/>
      </right>
      <top style="thin">
        <color auto="1"/>
      </top>
      <bottom style="thin">
        <color auto="1"/>
      </bottom>
      <diagonal/>
    </border>
    <border>
      <left style="thin">
        <color theme="1" tint="0.499984740745262"/>
      </left>
      <right style="thin">
        <color auto="1"/>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auto="1"/>
      </top>
      <bottom style="thin">
        <color theme="1" tint="0.499984740745262"/>
      </bottom>
      <diagonal/>
    </border>
    <border>
      <left/>
      <right style="thin">
        <color auto="1"/>
      </right>
      <top style="thin">
        <color theme="1" tint="0.499984740745262"/>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theme="1" tint="0.499984740745262"/>
      </top>
      <bottom style="thin">
        <color theme="1" tint="0.499984740745262"/>
      </bottom>
      <diagonal/>
    </border>
    <border>
      <left style="thin">
        <color auto="1"/>
      </left>
      <right style="thin">
        <color auto="1"/>
      </right>
      <top style="thin">
        <color auto="1"/>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theme="1" tint="0.499984740745262"/>
      </left>
      <right style="thin">
        <color auto="1"/>
      </right>
      <top style="thin">
        <color theme="1" tint="0.499984740745262"/>
      </top>
      <bottom/>
      <diagonal/>
    </border>
    <border>
      <left/>
      <right/>
      <top/>
      <bottom style="medium">
        <color auto="1"/>
      </bottom>
      <diagonal/>
    </border>
    <border>
      <left style="thin">
        <color theme="1" tint="0.499984740745262"/>
      </left>
      <right style="thin">
        <color auto="1"/>
      </right>
      <top style="thin">
        <color auto="1"/>
      </top>
      <bottom style="thin">
        <color theme="1" tint="0.499984740745262"/>
      </bottom>
      <diagonal/>
    </border>
    <border>
      <left style="thin">
        <color theme="1" tint="0.499984740745262"/>
      </left>
      <right style="thin">
        <color auto="1"/>
      </right>
      <top/>
      <bottom style="thin">
        <color theme="1" tint="0.499984740745262"/>
      </bottom>
      <diagonal/>
    </border>
    <border>
      <left style="thin">
        <color auto="1"/>
      </left>
      <right style="thin">
        <color theme="1" tint="0.499984740745262"/>
      </right>
      <top/>
      <bottom/>
      <diagonal/>
    </border>
    <border>
      <left style="thin">
        <color theme="1" tint="0.499984740745262"/>
      </left>
      <right style="thin">
        <color auto="1"/>
      </right>
      <top style="thin">
        <color auto="1"/>
      </top>
      <bottom/>
      <diagonal/>
    </border>
    <border>
      <left style="thin">
        <color theme="1" tint="0.499984740745262"/>
      </left>
      <right style="thin">
        <color auto="1"/>
      </right>
      <top style="thin">
        <color theme="1" tint="0.499984740745262"/>
      </top>
      <bottom style="thin">
        <color auto="1"/>
      </bottom>
      <diagonal/>
    </border>
    <border>
      <left style="thin">
        <color theme="1" tint="0.499984740745262"/>
      </left>
      <right/>
      <top/>
      <bottom style="thin">
        <color auto="1"/>
      </bottom>
      <diagonal/>
    </border>
    <border>
      <left style="thin">
        <color theme="1" tint="0.499984740745262"/>
      </left>
      <right style="thin">
        <color auto="1"/>
      </right>
      <top style="thin">
        <color auto="1"/>
      </top>
      <bottom style="thin">
        <color auto="1"/>
      </bottom>
      <diagonal/>
    </border>
    <border>
      <left style="thin">
        <color rgb="FF808080"/>
      </left>
      <right style="thin">
        <color rgb="FF808080"/>
      </right>
      <top style="thin">
        <color rgb="FF808080"/>
      </top>
      <bottom style="thin">
        <color rgb="FF808080"/>
      </bottom>
      <diagonal/>
    </border>
    <border>
      <left style="thin">
        <color auto="1"/>
      </left>
      <right/>
      <top style="thin">
        <color theme="1" tint="0.499984740745262"/>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theme="1" tint="0.499984740745262"/>
      </left>
      <right style="thin">
        <color theme="1" tint="0.499984740745262"/>
      </right>
      <top style="thin">
        <color auto="1"/>
      </top>
      <bottom style="thin">
        <color theme="1" tint="0.499984740745262"/>
      </bottom>
      <diagonal/>
    </border>
    <border>
      <left style="thin">
        <color auto="1"/>
      </left>
      <right style="thin">
        <color theme="1" tint="0.499984740745262"/>
      </right>
      <top/>
      <bottom style="thin">
        <color theme="1" tint="0.499984740745262"/>
      </bottom>
      <diagonal/>
    </border>
    <border>
      <left style="thin">
        <color theme="1" tint="0.499984740745262"/>
      </left>
      <right style="thin">
        <color auto="1"/>
      </right>
      <top/>
      <bottom style="thin">
        <color auto="1"/>
      </bottom>
      <diagonal/>
    </border>
    <border>
      <left style="thin">
        <color auto="1"/>
      </left>
      <right style="thin">
        <color auto="1"/>
      </right>
      <top style="thin">
        <color auto="1"/>
      </top>
      <bottom/>
      <diagonal/>
    </border>
  </borders>
  <cellStyleXfs count="51">
    <xf numFmtId="0" fontId="0" fillId="0" borderId="0"/>
    <xf numFmtId="0" fontId="3" fillId="0" borderId="0"/>
    <xf numFmtId="0" fontId="10" fillId="0" borderId="0"/>
    <xf numFmtId="0" fontId="10" fillId="0" borderId="0"/>
    <xf numFmtId="0" fontId="3" fillId="0" borderId="0"/>
    <xf numFmtId="164" fontId="3" fillId="0" borderId="0" applyFill="0" applyBorder="0" applyAlignment="0" applyProtection="0"/>
    <xf numFmtId="0" fontId="3" fillId="0" borderId="0"/>
    <xf numFmtId="0" fontId="1" fillId="0" borderId="0"/>
    <xf numFmtId="0" fontId="1" fillId="2" borderId="1" applyNumberFormat="0" applyFont="0" applyAlignment="0" applyProtection="0"/>
    <xf numFmtId="0" fontId="18" fillId="0" borderId="0" applyNumberFormat="0" applyFill="0" applyBorder="0" applyAlignment="0" applyProtection="0"/>
    <xf numFmtId="0" fontId="39" fillId="0" borderId="0" applyNumberFormat="0" applyFill="0" applyBorder="0" applyAlignment="0" applyProtection="0"/>
    <xf numFmtId="0" fontId="40" fillId="0" borderId="54" applyNumberFormat="0" applyFill="0" applyAlignment="0" applyProtection="0"/>
    <xf numFmtId="0" fontId="41" fillId="0" borderId="55" applyNumberFormat="0" applyFill="0" applyAlignment="0" applyProtection="0"/>
    <xf numFmtId="0" fontId="42" fillId="0" borderId="56"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57" applyNumberFormat="0" applyAlignment="0" applyProtection="0"/>
    <xf numFmtId="0" fontId="47" fillId="28" borderId="58" applyNumberFormat="0" applyAlignment="0" applyProtection="0"/>
    <xf numFmtId="0" fontId="48" fillId="28" borderId="57" applyNumberFormat="0" applyAlignment="0" applyProtection="0"/>
    <xf numFmtId="0" fontId="49" fillId="0" borderId="59" applyNumberFormat="0" applyFill="0" applyAlignment="0" applyProtection="0"/>
    <xf numFmtId="0" fontId="2" fillId="29" borderId="60" applyNumberFormat="0" applyAlignment="0" applyProtection="0"/>
    <xf numFmtId="0" fontId="50" fillId="0" borderId="0" applyNumberFormat="0" applyFill="0" applyBorder="0" applyAlignment="0" applyProtection="0"/>
    <xf numFmtId="0" fontId="1" fillId="2" borderId="1" applyNumberFormat="0" applyFont="0" applyAlignment="0" applyProtection="0"/>
    <xf numFmtId="0" fontId="51" fillId="0" borderId="0" applyNumberFormat="0" applyFill="0" applyBorder="0" applyAlignment="0" applyProtection="0"/>
    <xf numFmtId="0" fontId="52" fillId="0" borderId="61" applyNumberFormat="0" applyFill="0" applyAlignment="0" applyProtection="0"/>
    <xf numFmtId="0" fontId="2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21" fillId="53" borderId="0" applyNumberFormat="0" applyBorder="0" applyAlignment="0" applyProtection="0"/>
  </cellStyleXfs>
  <cellXfs count="558">
    <xf numFmtId="0" fontId="0" fillId="0" borderId="0" xfId="0"/>
    <xf numFmtId="0" fontId="4" fillId="0" borderId="0" xfId="1" applyFont="1" applyAlignment="1">
      <alignment vertical="center"/>
    </xf>
    <xf numFmtId="0" fontId="3" fillId="0" borderId="0" xfId="1"/>
    <xf numFmtId="0" fontId="4" fillId="0" borderId="0" xfId="1" applyFont="1" applyAlignment="1">
      <alignment horizontal="center" vertical="center"/>
    </xf>
    <xf numFmtId="0" fontId="4" fillId="0" borderId="0" xfId="1" applyFont="1" applyFill="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right" vertical="center"/>
    </xf>
    <xf numFmtId="0" fontId="4" fillId="0" borderId="0" xfId="1" applyFont="1" applyBorder="1" applyAlignment="1">
      <alignment horizontal="center" vertical="center"/>
    </xf>
    <xf numFmtId="0" fontId="4" fillId="0" borderId="0" xfId="1" applyFont="1" applyBorder="1" applyAlignment="1">
      <alignment horizontal="left" vertical="center"/>
    </xf>
    <xf numFmtId="0" fontId="4" fillId="0" borderId="0" xfId="1" applyFont="1" applyFill="1" applyBorder="1" applyAlignment="1">
      <alignment horizontal="center" vertical="center"/>
    </xf>
    <xf numFmtId="0" fontId="4" fillId="0" borderId="0" xfId="1" applyFont="1" applyBorder="1" applyAlignment="1">
      <alignment horizontal="center" vertical="center" wrapText="1"/>
    </xf>
    <xf numFmtId="0" fontId="4" fillId="0" borderId="4" xfId="1" applyFont="1" applyFill="1" applyBorder="1" applyAlignment="1">
      <alignment horizontal="center" vertical="center" wrapText="1"/>
    </xf>
    <xf numFmtId="0" fontId="8" fillId="0" borderId="0" xfId="1" applyFont="1" applyAlignment="1">
      <alignment vertical="center"/>
    </xf>
    <xf numFmtId="0" fontId="3" fillId="0" borderId="0" xfId="1" applyAlignment="1"/>
    <xf numFmtId="0" fontId="3" fillId="0" borderId="0" xfId="1" applyAlignment="1">
      <alignment wrapText="1"/>
    </xf>
    <xf numFmtId="0" fontId="11" fillId="3" borderId="0" xfId="1" applyFont="1" applyFill="1"/>
    <xf numFmtId="0" fontId="11" fillId="6" borderId="0" xfId="1" applyFont="1" applyFill="1"/>
    <xf numFmtId="0" fontId="11" fillId="6" borderId="0" xfId="1" applyFont="1" applyFill="1" applyAlignment="1">
      <alignment vertical="center"/>
    </xf>
    <xf numFmtId="0" fontId="12" fillId="6" borderId="14" xfId="1" applyFont="1" applyFill="1" applyBorder="1" applyAlignment="1">
      <alignment vertical="center"/>
    </xf>
    <xf numFmtId="0" fontId="11" fillId="6" borderId="14" xfId="1" applyFont="1" applyFill="1" applyBorder="1"/>
    <xf numFmtId="0" fontId="11" fillId="6" borderId="0" xfId="1" applyFont="1" applyFill="1" applyBorder="1"/>
    <xf numFmtId="0" fontId="14" fillId="3" borderId="0" xfId="1" applyFont="1" applyFill="1" applyAlignment="1">
      <alignment vertical="center"/>
    </xf>
    <xf numFmtId="0" fontId="11" fillId="0" borderId="0" xfId="1" applyFont="1" applyAlignment="1">
      <alignment vertical="center"/>
    </xf>
    <xf numFmtId="0" fontId="11" fillId="0" borderId="0" xfId="1" applyFont="1"/>
    <xf numFmtId="0" fontId="4" fillId="0" borderId="0" xfId="1" applyFont="1"/>
    <xf numFmtId="0" fontId="15" fillId="0" borderId="0" xfId="1" applyFont="1" applyAlignment="1">
      <alignment horizontal="center"/>
    </xf>
    <xf numFmtId="0" fontId="6" fillId="4" borderId="5" xfId="1" applyFont="1" applyFill="1" applyBorder="1" applyAlignment="1">
      <alignment horizontal="center" vertical="center"/>
    </xf>
    <xf numFmtId="0" fontId="6" fillId="4" borderId="5" xfId="1" applyFont="1" applyFill="1" applyBorder="1" applyAlignment="1">
      <alignment horizontal="center" vertical="center" wrapText="1"/>
    </xf>
    <xf numFmtId="0" fontId="6" fillId="4" borderId="0" xfId="1" applyFont="1" applyFill="1" applyBorder="1" applyAlignment="1">
      <alignment horizontal="center" vertical="center" wrapText="1"/>
    </xf>
    <xf numFmtId="0" fontId="6" fillId="4" borderId="5" xfId="1" applyFont="1" applyFill="1" applyBorder="1" applyAlignment="1">
      <alignment horizontal="left" vertical="center"/>
    </xf>
    <xf numFmtId="0" fontId="15" fillId="8" borderId="20" xfId="1" applyFont="1" applyFill="1" applyBorder="1" applyAlignment="1">
      <alignment horizontal="center"/>
    </xf>
    <xf numFmtId="0" fontId="16" fillId="8" borderId="21" xfId="2" applyFont="1" applyFill="1" applyBorder="1" applyAlignment="1">
      <alignment horizontal="left" vertical="center" wrapText="1"/>
    </xf>
    <xf numFmtId="0" fontId="16" fillId="8" borderId="16" xfId="1" applyFont="1" applyFill="1" applyBorder="1" applyAlignment="1">
      <alignment horizontal="left" vertical="center"/>
    </xf>
    <xf numFmtId="0" fontId="16" fillId="8" borderId="22" xfId="1" applyFont="1" applyFill="1" applyBorder="1" applyAlignment="1">
      <alignment horizontal="left" vertical="center" wrapText="1"/>
    </xf>
    <xf numFmtId="0" fontId="15" fillId="0" borderId="23" xfId="1" applyFont="1" applyFill="1" applyBorder="1" applyAlignment="1">
      <alignment horizontal="center" vertical="center" wrapText="1"/>
    </xf>
    <xf numFmtId="0" fontId="16" fillId="0" borderId="5" xfId="2" applyFont="1" applyFill="1" applyBorder="1" applyAlignment="1">
      <alignment horizontal="left" vertical="center" wrapText="1"/>
    </xf>
    <xf numFmtId="0" fontId="4" fillId="0" borderId="5" xfId="2" applyFont="1" applyFill="1" applyBorder="1" applyAlignment="1">
      <alignment horizontal="left" vertical="center" wrapText="1"/>
    </xf>
    <xf numFmtId="0" fontId="4" fillId="0" borderId="0" xfId="1" applyFont="1" applyFill="1"/>
    <xf numFmtId="0" fontId="4" fillId="0" borderId="6" xfId="1" applyFont="1" applyBorder="1" applyAlignment="1">
      <alignment horizontal="left" vertical="center" wrapText="1"/>
    </xf>
    <xf numFmtId="0" fontId="16" fillId="0" borderId="24" xfId="2" applyFont="1" applyFill="1" applyBorder="1" applyAlignment="1">
      <alignment horizontal="left" vertical="center" wrapText="1"/>
    </xf>
    <xf numFmtId="0" fontId="16" fillId="0" borderId="25" xfId="2" applyFont="1" applyFill="1" applyBorder="1" applyAlignment="1">
      <alignment horizontal="left" vertical="center" wrapText="1"/>
    </xf>
    <xf numFmtId="0" fontId="16" fillId="0" borderId="5" xfId="1" applyFont="1" applyFill="1" applyBorder="1" applyAlignment="1">
      <alignment horizontal="left" vertical="center"/>
    </xf>
    <xf numFmtId="0" fontId="15" fillId="8" borderId="23" xfId="1" applyFont="1" applyFill="1" applyBorder="1" applyAlignment="1">
      <alignment horizontal="center"/>
    </xf>
    <xf numFmtId="0" fontId="16" fillId="8" borderId="24" xfId="2" applyFont="1" applyFill="1" applyBorder="1" applyAlignment="1">
      <alignment horizontal="left" vertical="center" wrapText="1"/>
    </xf>
    <xf numFmtId="0" fontId="16" fillId="8" borderId="0" xfId="1" applyFont="1" applyFill="1" applyBorder="1" applyAlignment="1">
      <alignment horizontal="left" vertical="center"/>
    </xf>
    <xf numFmtId="0" fontId="16" fillId="8" borderId="25" xfId="1" applyFont="1" applyFill="1" applyBorder="1" applyAlignment="1">
      <alignment horizontal="left" vertical="center" wrapText="1"/>
    </xf>
    <xf numFmtId="0" fontId="3" fillId="0" borderId="0" xfId="1" applyFill="1"/>
    <xf numFmtId="0" fontId="16" fillId="0" borderId="5" xfId="1" applyFont="1" applyFill="1" applyBorder="1" applyAlignment="1">
      <alignment horizontal="left" vertical="center" wrapText="1"/>
    </xf>
    <xf numFmtId="0" fontId="15" fillId="9" borderId="23" xfId="1" applyFont="1" applyFill="1" applyBorder="1" applyAlignment="1">
      <alignment horizontal="center"/>
    </xf>
    <xf numFmtId="0" fontId="16" fillId="9" borderId="24" xfId="2" applyFont="1" applyFill="1" applyBorder="1" applyAlignment="1">
      <alignment horizontal="left" vertical="center" wrapText="1"/>
    </xf>
    <xf numFmtId="0" fontId="16" fillId="9" borderId="25" xfId="1" applyFont="1" applyFill="1" applyBorder="1" applyAlignment="1">
      <alignment horizontal="left" vertical="center" wrapText="1"/>
    </xf>
    <xf numFmtId="0" fontId="16" fillId="9" borderId="5" xfId="2" applyFont="1" applyFill="1" applyBorder="1" applyAlignment="1">
      <alignment horizontal="left" vertical="center" wrapText="1"/>
    </xf>
    <xf numFmtId="0" fontId="4" fillId="9" borderId="25" xfId="1" applyFont="1" applyFill="1" applyBorder="1" applyAlignment="1">
      <alignment horizontal="left" vertical="center" wrapText="1"/>
    </xf>
    <xf numFmtId="0" fontId="16" fillId="9" borderId="24" xfId="1" applyFont="1" applyFill="1" applyBorder="1" applyAlignment="1">
      <alignment horizontal="left" vertical="center"/>
    </xf>
    <xf numFmtId="0" fontId="4" fillId="0" borderId="5" xfId="1" applyFont="1" applyFill="1" applyBorder="1" applyAlignment="1">
      <alignment horizontal="left" vertical="center" wrapText="1"/>
    </xf>
    <xf numFmtId="0" fontId="15" fillId="9" borderId="7" xfId="1" applyFont="1" applyFill="1" applyBorder="1" applyAlignment="1">
      <alignment horizontal="center"/>
    </xf>
    <xf numFmtId="0" fontId="16" fillId="9" borderId="27" xfId="1" applyFont="1" applyFill="1" applyBorder="1" applyAlignment="1">
      <alignment horizontal="left" vertical="center"/>
    </xf>
    <xf numFmtId="0" fontId="16" fillId="9" borderId="14" xfId="1" applyFont="1" applyFill="1" applyBorder="1" applyAlignment="1">
      <alignment horizontal="left" vertical="center"/>
    </xf>
    <xf numFmtId="0" fontId="4" fillId="9" borderId="26" xfId="1" applyFont="1" applyFill="1" applyBorder="1" applyAlignment="1">
      <alignment horizontal="left" vertical="center" wrapText="1"/>
    </xf>
    <xf numFmtId="0" fontId="16" fillId="0" borderId="0" xfId="1" applyFont="1" applyFill="1" applyAlignment="1">
      <alignment horizontal="left" vertical="center"/>
    </xf>
    <xf numFmtId="0" fontId="4" fillId="0" borderId="0" xfId="1" applyFont="1" applyAlignment="1">
      <alignment horizontal="left" vertical="center"/>
    </xf>
    <xf numFmtId="0" fontId="4" fillId="0" borderId="0" xfId="1" applyFont="1" applyAlignment="1">
      <alignment horizontal="left" vertical="center" wrapText="1"/>
    </xf>
    <xf numFmtId="0" fontId="4" fillId="0" borderId="2" xfId="1" applyFont="1" applyBorder="1" applyAlignment="1">
      <alignment vertical="center"/>
    </xf>
    <xf numFmtId="0" fontId="2" fillId="7" borderId="10" xfId="1" applyFont="1" applyFill="1" applyBorder="1" applyAlignment="1">
      <alignment horizontal="left" vertical="center"/>
    </xf>
    <xf numFmtId="0" fontId="2" fillId="7" borderId="9" xfId="1" applyFont="1" applyFill="1" applyBorder="1" applyAlignment="1">
      <alignment horizontal="left" vertical="center"/>
    </xf>
    <xf numFmtId="0" fontId="16" fillId="6" borderId="5" xfId="2" applyFont="1" applyFill="1" applyBorder="1" applyAlignment="1">
      <alignment horizontal="left" vertical="center" wrapText="1"/>
    </xf>
    <xf numFmtId="0" fontId="16" fillId="6" borderId="5" xfId="1" applyFont="1" applyFill="1" applyBorder="1" applyAlignment="1">
      <alignment horizontal="left" vertical="center" wrapText="1"/>
    </xf>
    <xf numFmtId="0" fontId="4" fillId="0" borderId="5" xfId="1" applyFont="1" applyBorder="1" applyAlignment="1">
      <alignment horizontal="left" vertical="center" wrapText="1"/>
    </xf>
    <xf numFmtId="0" fontId="4" fillId="0" borderId="0" xfId="1" applyFont="1" applyAlignment="1">
      <alignment horizontal="left"/>
    </xf>
    <xf numFmtId="0" fontId="3" fillId="0" borderId="0" xfId="1" applyFill="1" applyBorder="1" applyAlignment="1"/>
    <xf numFmtId="0" fontId="4" fillId="9" borderId="0" xfId="1" applyFont="1" applyFill="1"/>
    <xf numFmtId="0" fontId="17" fillId="0" borderId="0" xfId="1" applyFont="1"/>
    <xf numFmtId="0" fontId="18" fillId="0" borderId="0" xfId="9"/>
    <xf numFmtId="0" fontId="3" fillId="0" borderId="0" xfId="1" applyFont="1" applyAlignment="1"/>
    <xf numFmtId="0" fontId="4" fillId="0" borderId="28" xfId="1" applyFont="1" applyFill="1" applyBorder="1" applyAlignment="1">
      <alignment horizontal="center" vertical="center" wrapText="1"/>
    </xf>
    <xf numFmtId="0" fontId="4" fillId="0" borderId="4" xfId="1" applyFont="1" applyBorder="1" applyAlignment="1">
      <alignment horizontal="center" vertical="center"/>
    </xf>
    <xf numFmtId="0" fontId="4" fillId="3" borderId="4" xfId="1" applyFont="1" applyFill="1" applyBorder="1" applyAlignment="1">
      <alignment horizontal="center" vertical="center" wrapText="1"/>
    </xf>
    <xf numFmtId="0" fontId="4" fillId="3" borderId="4" xfId="1" applyFont="1" applyFill="1" applyBorder="1" applyAlignment="1">
      <alignment vertical="center" textRotation="255"/>
    </xf>
    <xf numFmtId="0" fontId="4" fillId="0" borderId="4" xfId="1" applyFont="1" applyBorder="1" applyAlignment="1">
      <alignment horizontal="center" vertical="center" wrapText="1"/>
    </xf>
    <xf numFmtId="0" fontId="4" fillId="0" borderId="4" xfId="1" applyFont="1" applyFill="1" applyBorder="1" applyAlignment="1">
      <alignment horizontal="center" vertical="center"/>
    </xf>
    <xf numFmtId="0" fontId="2" fillId="10" borderId="10" xfId="1" applyFont="1" applyFill="1" applyBorder="1" applyAlignment="1">
      <alignment horizontal="left" vertical="center"/>
    </xf>
    <xf numFmtId="0" fontId="2" fillId="10" borderId="9" xfId="1" applyFont="1" applyFill="1" applyBorder="1" applyAlignment="1">
      <alignment horizontal="left" vertical="center"/>
    </xf>
    <xf numFmtId="0" fontId="4" fillId="3" borderId="6"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4" fillId="0" borderId="29" xfId="1" applyFont="1" applyBorder="1" applyAlignment="1">
      <alignment horizontal="center" vertical="center" wrapText="1"/>
    </xf>
    <xf numFmtId="0" fontId="4" fillId="0" borderId="30" xfId="1" applyFont="1" applyBorder="1" applyAlignment="1">
      <alignment horizontal="center" vertical="center" wrapText="1"/>
    </xf>
    <xf numFmtId="165" fontId="4" fillId="0" borderId="0" xfId="1" applyNumberFormat="1" applyFont="1" applyAlignment="1">
      <alignment vertical="center"/>
    </xf>
    <xf numFmtId="0" fontId="4" fillId="0" borderId="4" xfId="0" applyFont="1" applyBorder="1" applyAlignment="1">
      <alignment horizontal="center" vertical="center" wrapText="1"/>
    </xf>
    <xf numFmtId="0" fontId="4" fillId="0" borderId="0" xfId="0" applyFont="1" applyAlignment="1">
      <alignment vertical="center"/>
    </xf>
    <xf numFmtId="0" fontId="4" fillId="0" borderId="0" xfId="0" applyFont="1" applyBorder="1" applyAlignment="1">
      <alignment vertical="center"/>
    </xf>
    <xf numFmtId="0" fontId="2" fillId="10" borderId="9" xfId="1" applyFont="1" applyFill="1" applyBorder="1" applyAlignment="1">
      <alignment horizontal="center" vertical="center" wrapText="1"/>
    </xf>
    <xf numFmtId="0" fontId="4" fillId="0" borderId="32" xfId="1" applyFont="1" applyBorder="1" applyAlignment="1">
      <alignment horizontal="center" vertical="center" wrapText="1"/>
    </xf>
    <xf numFmtId="0" fontId="4" fillId="0" borderId="5" xfId="1" applyFont="1" applyBorder="1" applyAlignment="1">
      <alignment vertical="center"/>
    </xf>
    <xf numFmtId="0" fontId="4" fillId="0" borderId="5" xfId="1" applyFont="1" applyFill="1" applyBorder="1" applyAlignment="1">
      <alignment horizontal="center" vertical="center"/>
    </xf>
    <xf numFmtId="0" fontId="4" fillId="0" borderId="32" xfId="1" applyFont="1" applyFill="1" applyBorder="1" applyAlignment="1">
      <alignment horizontal="center" vertical="center"/>
    </xf>
    <xf numFmtId="0" fontId="16" fillId="9" borderId="0" xfId="1" applyFont="1" applyFill="1" applyBorder="1" applyAlignment="1">
      <alignment horizontal="left" vertical="center"/>
    </xf>
    <xf numFmtId="0" fontId="16" fillId="6" borderId="5" xfId="1" applyFont="1" applyFill="1" applyBorder="1" applyAlignment="1">
      <alignment horizontal="left" vertical="center"/>
    </xf>
    <xf numFmtId="0" fontId="16" fillId="0" borderId="25" xfId="1" applyFont="1" applyFill="1" applyBorder="1" applyAlignment="1">
      <alignment horizontal="left" vertical="center" wrapText="1"/>
    </xf>
    <xf numFmtId="0" fontId="16" fillId="0" borderId="5" xfId="0" applyFont="1" applyFill="1" applyBorder="1" applyAlignment="1">
      <alignment horizontal="left" vertical="center"/>
    </xf>
    <xf numFmtId="0" fontId="16" fillId="0" borderId="5" xfId="0" applyFont="1" applyFill="1" applyBorder="1" applyAlignment="1">
      <alignment horizontal="left" vertical="center" wrapText="1"/>
    </xf>
    <xf numFmtId="0" fontId="4" fillId="0" borderId="0" xfId="1" applyFont="1" applyFill="1" applyBorder="1"/>
    <xf numFmtId="0" fontId="15" fillId="0" borderId="20" xfId="1" applyFont="1" applyBorder="1" applyAlignment="1">
      <alignment horizontal="center" vertical="center" wrapText="1"/>
    </xf>
    <xf numFmtId="0" fontId="16" fillId="9" borderId="20" xfId="2" applyFont="1" applyFill="1" applyBorder="1" applyAlignment="1">
      <alignment horizontal="left" vertical="center" wrapText="1"/>
    </xf>
    <xf numFmtId="0" fontId="4" fillId="0" borderId="0" xfId="0" applyFont="1" applyFill="1"/>
    <xf numFmtId="0" fontId="4" fillId="0" borderId="0" xfId="0" applyFont="1"/>
    <xf numFmtId="0" fontId="9" fillId="6" borderId="0" xfId="1" applyFont="1" applyFill="1" applyAlignment="1">
      <alignment horizontal="left" vertical="center" wrapText="1"/>
    </xf>
    <xf numFmtId="0" fontId="4" fillId="0" borderId="34" xfId="1" applyFont="1" applyBorder="1" applyAlignment="1">
      <alignment horizontal="center" vertical="center" wrapText="1"/>
    </xf>
    <xf numFmtId="0" fontId="4" fillId="0" borderId="7" xfId="1" applyFont="1" applyBorder="1" applyAlignment="1">
      <alignment horizontal="center" vertical="center" wrapText="1"/>
    </xf>
    <xf numFmtId="0" fontId="4" fillId="0" borderId="36" xfId="1" applyFont="1" applyBorder="1" applyAlignment="1">
      <alignment vertical="center" wrapText="1"/>
    </xf>
    <xf numFmtId="0" fontId="4" fillId="0" borderId="34" xfId="1" applyFont="1" applyBorder="1" applyAlignment="1">
      <alignment vertical="center"/>
    </xf>
    <xf numFmtId="0" fontId="12" fillId="6" borderId="0" xfId="1" applyFont="1" applyFill="1" applyAlignment="1">
      <alignment vertical="center"/>
    </xf>
    <xf numFmtId="0" fontId="9" fillId="6" borderId="0" xfId="1" applyFont="1" applyFill="1" applyAlignment="1">
      <alignment horizontal="left" vertical="center"/>
    </xf>
    <xf numFmtId="0" fontId="9" fillId="6" borderId="18" xfId="1" applyFont="1" applyFill="1" applyBorder="1" applyAlignment="1">
      <alignment horizontal="left" vertical="center" wrapText="1"/>
    </xf>
    <xf numFmtId="0" fontId="9" fillId="6" borderId="19" xfId="1" applyFont="1" applyFill="1" applyBorder="1" applyAlignment="1">
      <alignment horizontal="left" vertical="center" wrapText="1"/>
    </xf>
    <xf numFmtId="0" fontId="11" fillId="6" borderId="0" xfId="1" applyFont="1" applyFill="1" applyAlignment="1">
      <alignment vertical="center" wrapText="1"/>
    </xf>
    <xf numFmtId="0" fontId="11" fillId="6" borderId="0" xfId="1" applyFont="1" applyFill="1" applyAlignment="1">
      <alignment horizontal="left" vertical="center" wrapText="1"/>
    </xf>
    <xf numFmtId="0" fontId="11" fillId="6" borderId="3" xfId="1" applyFont="1" applyFill="1" applyBorder="1"/>
    <xf numFmtId="0" fontId="14" fillId="6" borderId="0" xfId="1" applyFont="1" applyFill="1" applyBorder="1" applyAlignment="1">
      <alignment vertical="center"/>
    </xf>
    <xf numFmtId="0" fontId="14" fillId="6" borderId="3" xfId="1" applyFont="1" applyFill="1" applyBorder="1" applyAlignment="1">
      <alignment vertical="center"/>
    </xf>
    <xf numFmtId="0" fontId="14" fillId="6" borderId="0" xfId="1" applyFont="1" applyFill="1" applyAlignment="1">
      <alignment vertical="center"/>
    </xf>
    <xf numFmtId="0" fontId="11" fillId="6" borderId="0" xfId="1" applyFont="1" applyFill="1" applyBorder="1" applyAlignment="1">
      <alignment vertical="top" wrapText="1"/>
    </xf>
    <xf numFmtId="0" fontId="22" fillId="6" borderId="38" xfId="1" applyFont="1" applyFill="1" applyBorder="1" applyAlignment="1">
      <alignment vertical="center"/>
    </xf>
    <xf numFmtId="0" fontId="16" fillId="0" borderId="0" xfId="1" applyFont="1" applyFill="1" applyAlignment="1">
      <alignment horizontal="center" vertical="center"/>
    </xf>
    <xf numFmtId="0" fontId="15" fillId="0" borderId="0" xfId="1" applyFont="1" applyFill="1" applyAlignment="1">
      <alignment horizontal="center"/>
    </xf>
    <xf numFmtId="0" fontId="16" fillId="0" borderId="0" xfId="1" applyFont="1" applyFill="1" applyBorder="1" applyAlignment="1">
      <alignment horizontal="center" vertical="center"/>
    </xf>
    <xf numFmtId="0" fontId="15" fillId="0" borderId="0" xfId="1" applyFont="1" applyFill="1" applyBorder="1" applyAlignment="1">
      <alignment horizontal="center"/>
    </xf>
    <xf numFmtId="0" fontId="16" fillId="0" borderId="5" xfId="2" applyFont="1" applyFill="1" applyBorder="1" applyAlignment="1">
      <alignment horizontal="center" vertical="center" wrapText="1"/>
    </xf>
    <xf numFmtId="0" fontId="16" fillId="9" borderId="0" xfId="1" applyFont="1" applyFill="1" applyBorder="1" applyAlignment="1">
      <alignment horizontal="center" vertical="center"/>
    </xf>
    <xf numFmtId="0" fontId="16" fillId="9" borderId="24" xfId="1" applyFont="1" applyFill="1" applyBorder="1" applyAlignment="1">
      <alignment horizontal="center" vertical="center"/>
    </xf>
    <xf numFmtId="0" fontId="16" fillId="0" borderId="5" xfId="1" applyFont="1" applyFill="1" applyBorder="1" applyAlignment="1">
      <alignment horizontal="center" vertical="center"/>
    </xf>
    <xf numFmtId="0" fontId="4" fillId="0" borderId="5" xfId="1" applyFont="1" applyFill="1" applyBorder="1" applyAlignment="1">
      <alignment horizontal="center"/>
    </xf>
    <xf numFmtId="0" fontId="16" fillId="9" borderId="24" xfId="2" applyFont="1" applyFill="1" applyBorder="1" applyAlignment="1">
      <alignment horizontal="center" vertical="center"/>
    </xf>
    <xf numFmtId="0" fontId="16" fillId="0" borderId="5" xfId="2" applyFont="1" applyFill="1" applyBorder="1" applyAlignment="1">
      <alignment horizontal="center" vertical="center"/>
    </xf>
    <xf numFmtId="0" fontId="4" fillId="0" borderId="5" xfId="1" applyFont="1" applyFill="1" applyBorder="1" applyAlignment="1"/>
    <xf numFmtId="0" fontId="16" fillId="8" borderId="0" xfId="1" applyFont="1" applyFill="1" applyBorder="1" applyAlignment="1">
      <alignment horizontal="center" vertical="center"/>
    </xf>
    <xf numFmtId="0" fontId="16" fillId="8" borderId="24" xfId="2" applyFont="1" applyFill="1" applyBorder="1" applyAlignment="1">
      <alignment horizontal="center" vertical="center"/>
    </xf>
    <xf numFmtId="0" fontId="16" fillId="8" borderId="16" xfId="1" applyFont="1" applyFill="1" applyBorder="1" applyAlignment="1">
      <alignment horizontal="center" vertical="center"/>
    </xf>
    <xf numFmtId="0" fontId="16" fillId="8" borderId="21" xfId="2" applyFont="1" applyFill="1" applyBorder="1" applyAlignment="1">
      <alignment horizontal="center" vertical="center"/>
    </xf>
    <xf numFmtId="0" fontId="4" fillId="3" borderId="4" xfId="0"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31" xfId="1" applyFont="1" applyFill="1" applyBorder="1" applyAlignment="1">
      <alignment horizontal="center" vertical="center" wrapText="1"/>
    </xf>
    <xf numFmtId="0" fontId="4" fillId="0" borderId="10" xfId="1" applyFont="1" applyBorder="1" applyAlignment="1">
      <alignment horizontal="center" vertical="center" wrapText="1"/>
    </xf>
    <xf numFmtId="0" fontId="4" fillId="0" borderId="10" xfId="1" applyFont="1" applyFill="1" applyBorder="1" applyAlignment="1">
      <alignment horizontal="center" vertical="center"/>
    </xf>
    <xf numFmtId="0" fontId="9" fillId="13" borderId="0" xfId="1" applyFont="1" applyFill="1" applyBorder="1" applyAlignment="1">
      <alignment horizontal="left" vertical="center"/>
    </xf>
    <xf numFmtId="0" fontId="8" fillId="13" borderId="0" xfId="1" applyFont="1" applyFill="1" applyAlignment="1">
      <alignment vertical="center"/>
    </xf>
    <xf numFmtId="0" fontId="4" fillId="15" borderId="5" xfId="1" applyFont="1" applyFill="1" applyBorder="1" applyAlignment="1">
      <alignment horizontal="center" vertical="center" wrapText="1"/>
    </xf>
    <xf numFmtId="0" fontId="4" fillId="0" borderId="5" xfId="1" applyFont="1" applyFill="1" applyBorder="1" applyAlignment="1">
      <alignment horizontal="center" vertical="center" wrapText="1"/>
    </xf>
    <xf numFmtId="0" fontId="4" fillId="3" borderId="32" xfId="1" applyFont="1" applyFill="1" applyBorder="1" applyAlignment="1">
      <alignment horizontal="center" vertical="center" wrapText="1"/>
    </xf>
    <xf numFmtId="0" fontId="4" fillId="0" borderId="42" xfId="1" applyFont="1" applyBorder="1" applyAlignment="1">
      <alignment horizontal="center" vertical="center" wrapText="1"/>
    </xf>
    <xf numFmtId="0" fontId="4" fillId="9" borderId="16" xfId="1" applyFont="1" applyFill="1" applyBorder="1"/>
    <xf numFmtId="0" fontId="4" fillId="9" borderId="22" xfId="1" applyFont="1" applyFill="1" applyBorder="1"/>
    <xf numFmtId="0" fontId="4" fillId="9" borderId="25" xfId="1" applyFont="1" applyFill="1" applyBorder="1"/>
    <xf numFmtId="0" fontId="4" fillId="0" borderId="5" xfId="1" applyFont="1" applyFill="1" applyBorder="1"/>
    <xf numFmtId="0" fontId="4" fillId="0" borderId="4" xfId="0" applyFont="1" applyFill="1" applyBorder="1" applyAlignment="1">
      <alignment horizontal="center" vertical="center"/>
    </xf>
    <xf numFmtId="0" fontId="4" fillId="0" borderId="33" xfId="1" applyFont="1" applyBorder="1" applyAlignment="1">
      <alignment horizontal="center" vertical="center" wrapText="1"/>
    </xf>
    <xf numFmtId="0" fontId="4" fillId="0" borderId="42" xfId="0" applyFont="1" applyBorder="1" applyAlignment="1">
      <alignment horizontal="center" vertical="center" wrapText="1"/>
    </xf>
    <xf numFmtId="0" fontId="4" fillId="0" borderId="42" xfId="0" applyFont="1" applyFill="1" applyBorder="1" applyAlignment="1">
      <alignment horizontal="center" vertical="center"/>
    </xf>
    <xf numFmtId="0" fontId="4" fillId="0" borderId="5"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5" xfId="0" applyFont="1" applyFill="1" applyBorder="1" applyAlignment="1">
      <alignment horizontal="center" vertical="center"/>
    </xf>
    <xf numFmtId="0" fontId="4" fillId="0" borderId="32"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0" borderId="5" xfId="0" applyFont="1" applyBorder="1" applyAlignment="1">
      <alignment vertical="center"/>
    </xf>
    <xf numFmtId="0" fontId="4" fillId="0" borderId="32" xfId="0" applyFont="1" applyBorder="1" applyAlignment="1">
      <alignment vertical="center"/>
    </xf>
    <xf numFmtId="0" fontId="4" fillId="0" borderId="32" xfId="1" applyFont="1" applyBorder="1" applyAlignment="1">
      <alignment vertical="center"/>
    </xf>
    <xf numFmtId="0" fontId="3" fillId="6" borderId="0" xfId="1" applyFill="1" applyAlignment="1"/>
    <xf numFmtId="0" fontId="24" fillId="6" borderId="0" xfId="4" applyFont="1" applyFill="1" applyAlignment="1"/>
    <xf numFmtId="0" fontId="25" fillId="16" borderId="0" xfId="4" applyFont="1" applyFill="1" applyAlignment="1">
      <alignment vertical="center"/>
    </xf>
    <xf numFmtId="0" fontId="26" fillId="16" borderId="0" xfId="4" applyFont="1" applyFill="1" applyAlignment="1">
      <alignment vertical="center"/>
    </xf>
    <xf numFmtId="0" fontId="3" fillId="17" borderId="0" xfId="1" applyFill="1" applyAlignment="1"/>
    <xf numFmtId="0" fontId="19" fillId="0" borderId="0" xfId="1" applyFont="1" applyAlignment="1"/>
    <xf numFmtId="0" fontId="27" fillId="0" borderId="0" xfId="1" applyFont="1" applyAlignment="1"/>
    <xf numFmtId="0" fontId="3" fillId="18" borderId="4" xfId="1" applyFill="1" applyBorder="1" applyAlignment="1">
      <alignment horizontal="center"/>
    </xf>
    <xf numFmtId="0" fontId="0" fillId="18" borderId="4" xfId="0" applyFill="1" applyBorder="1" applyAlignment="1">
      <alignment horizontal="center"/>
    </xf>
    <xf numFmtId="0" fontId="3" fillId="14" borderId="4" xfId="1" applyFill="1" applyBorder="1" applyAlignment="1">
      <alignment horizontal="center"/>
    </xf>
    <xf numFmtId="0" fontId="3" fillId="5" borderId="4" xfId="1" applyFill="1" applyBorder="1" applyAlignment="1">
      <alignment horizontal="center"/>
    </xf>
    <xf numFmtId="0" fontId="3" fillId="19" borderId="4" xfId="1" applyFill="1" applyBorder="1" applyAlignment="1">
      <alignment horizontal="center"/>
    </xf>
    <xf numFmtId="0" fontId="28" fillId="0" borderId="0" xfId="1" applyFont="1" applyAlignment="1"/>
    <xf numFmtId="0" fontId="29" fillId="0" borderId="0" xfId="1" applyFont="1" applyAlignment="1">
      <alignment vertical="center"/>
    </xf>
    <xf numFmtId="0" fontId="3" fillId="19" borderId="4" xfId="1" applyFont="1" applyFill="1" applyBorder="1" applyAlignment="1">
      <alignment horizontal="center"/>
    </xf>
    <xf numFmtId="0" fontId="16" fillId="0" borderId="0" xfId="1" applyFont="1" applyFill="1" applyBorder="1" applyAlignment="1">
      <alignment horizontal="left" vertical="center" wrapText="1"/>
    </xf>
    <xf numFmtId="0" fontId="27" fillId="0" borderId="0" xfId="1" applyFont="1" applyFill="1" applyAlignment="1"/>
    <xf numFmtId="0" fontId="3" fillId="5" borderId="0" xfId="1" applyFill="1" applyBorder="1" applyAlignment="1">
      <alignment horizontal="center"/>
    </xf>
    <xf numFmtId="0" fontId="19" fillId="0" borderId="44" xfId="1" applyFont="1" applyBorder="1" applyAlignment="1"/>
    <xf numFmtId="0" fontId="3" fillId="0" borderId="44" xfId="1" applyBorder="1" applyAlignment="1"/>
    <xf numFmtId="0" fontId="30" fillId="0" borderId="0" xfId="1" applyFont="1" applyAlignment="1"/>
    <xf numFmtId="0" fontId="28" fillId="0" borderId="0" xfId="1" applyFont="1" applyFill="1" applyAlignment="1"/>
    <xf numFmtId="0" fontId="3" fillId="14" borderId="4" xfId="1" applyFill="1" applyBorder="1" applyAlignment="1"/>
    <xf numFmtId="0" fontId="19" fillId="0" borderId="0" xfId="1" applyFont="1" applyFill="1" applyAlignment="1"/>
    <xf numFmtId="0" fontId="3" fillId="12" borderId="0" xfId="1" applyFill="1" applyAlignment="1"/>
    <xf numFmtId="0" fontId="3" fillId="0" borderId="0" xfId="1" applyBorder="1" applyAlignment="1"/>
    <xf numFmtId="0" fontId="3" fillId="6" borderId="0" xfId="1" applyFont="1" applyFill="1" applyAlignment="1"/>
    <xf numFmtId="0" fontId="30" fillId="0" borderId="0" xfId="1" applyFont="1" applyAlignment="1">
      <alignment wrapText="1"/>
    </xf>
    <xf numFmtId="0" fontId="16" fillId="0" borderId="20" xfId="2" applyFont="1" applyFill="1" applyBorder="1" applyAlignment="1">
      <alignment horizontal="left" vertical="center" wrapText="1"/>
    </xf>
    <xf numFmtId="0" fontId="6" fillId="11" borderId="10" xfId="1" applyFont="1" applyFill="1" applyBorder="1" applyAlignment="1">
      <alignment horizontal="center" vertical="center" wrapText="1"/>
    </xf>
    <xf numFmtId="0" fontId="5" fillId="5" borderId="10" xfId="1" applyFont="1" applyFill="1" applyBorder="1" applyAlignment="1">
      <alignment horizontal="center" vertical="center" wrapText="1"/>
    </xf>
    <xf numFmtId="0" fontId="6" fillId="4" borderId="35" xfId="1" applyFont="1" applyFill="1" applyBorder="1" applyAlignment="1">
      <alignment horizontal="center" vertical="center"/>
    </xf>
    <xf numFmtId="0" fontId="5" fillId="5" borderId="35" xfId="1" applyFont="1" applyFill="1" applyBorder="1" applyAlignment="1">
      <alignment horizontal="center" vertical="center" wrapText="1"/>
    </xf>
    <xf numFmtId="0" fontId="5" fillId="5" borderId="12" xfId="1" applyFont="1" applyFill="1" applyBorder="1" applyAlignment="1">
      <alignment horizontal="center" vertical="center" wrapText="1"/>
    </xf>
    <xf numFmtId="0" fontId="5" fillId="5" borderId="6" xfId="1" applyFont="1" applyFill="1" applyBorder="1" applyAlignment="1">
      <alignment horizontal="center" vertical="center" wrapText="1"/>
    </xf>
    <xf numFmtId="0" fontId="4" fillId="0" borderId="40" xfId="1" applyFont="1" applyBorder="1" applyAlignment="1">
      <alignment horizontal="center" vertical="center" wrapText="1"/>
    </xf>
    <xf numFmtId="0" fontId="4" fillId="3" borderId="42" xfId="1" applyFont="1" applyFill="1" applyBorder="1" applyAlignment="1">
      <alignment horizontal="center" vertical="center" wrapText="1"/>
    </xf>
    <xf numFmtId="0" fontId="4" fillId="0" borderId="3" xfId="1" applyFont="1" applyBorder="1" applyAlignment="1">
      <alignment vertical="center" wrapText="1"/>
    </xf>
    <xf numFmtId="0" fontId="4" fillId="15" borderId="32" xfId="1" applyFont="1" applyFill="1" applyBorder="1" applyAlignment="1">
      <alignment horizontal="center" vertical="center" wrapText="1"/>
    </xf>
    <xf numFmtId="0" fontId="4" fillId="15" borderId="34" xfId="1" applyFont="1" applyFill="1" applyBorder="1" applyAlignment="1">
      <alignment horizontal="center" vertical="center" wrapText="1"/>
    </xf>
    <xf numFmtId="0" fontId="4" fillId="3" borderId="32" xfId="0" applyFont="1" applyFill="1" applyBorder="1" applyAlignment="1">
      <alignment horizontal="center" vertical="center" wrapText="1"/>
    </xf>
    <xf numFmtId="0" fontId="4" fillId="0" borderId="26" xfId="1" applyFont="1" applyBorder="1" applyAlignment="1">
      <alignment horizontal="center" vertical="center" wrapText="1"/>
    </xf>
    <xf numFmtId="0" fontId="4" fillId="0" borderId="45" xfId="1" applyFont="1" applyBorder="1" applyAlignment="1">
      <alignment horizontal="center" vertical="center" wrapText="1"/>
    </xf>
    <xf numFmtId="0" fontId="4" fillId="0" borderId="15" xfId="1" applyFont="1" applyBorder="1" applyAlignment="1">
      <alignment horizontal="center" vertical="center" wrapText="1"/>
    </xf>
    <xf numFmtId="0" fontId="4" fillId="0" borderId="41" xfId="1" applyFont="1" applyBorder="1" applyAlignment="1">
      <alignment horizontal="center" vertical="center" wrapText="1"/>
    </xf>
    <xf numFmtId="0" fontId="15" fillId="0" borderId="43" xfId="1" applyFont="1" applyFill="1" applyBorder="1" applyAlignment="1">
      <alignment horizontal="center" vertical="center" wrapText="1"/>
    </xf>
    <xf numFmtId="0" fontId="6" fillId="4" borderId="6" xfId="1" applyFont="1" applyFill="1" applyBorder="1" applyAlignment="1">
      <alignment horizontal="center" vertical="center"/>
    </xf>
    <xf numFmtId="0" fontId="5" fillId="5" borderId="12" xfId="1" applyFont="1" applyFill="1" applyBorder="1" applyAlignment="1">
      <alignment vertical="center" wrapText="1"/>
    </xf>
    <xf numFmtId="0" fontId="20" fillId="5" borderId="10" xfId="1" applyFont="1" applyFill="1" applyBorder="1" applyAlignment="1">
      <alignment horizontal="center" vertical="center" wrapText="1"/>
    </xf>
    <xf numFmtId="0" fontId="20" fillId="5" borderId="6" xfId="1" applyFont="1" applyFill="1" applyBorder="1" applyAlignment="1">
      <alignment vertical="center" wrapText="1"/>
    </xf>
    <xf numFmtId="0" fontId="4" fillId="0" borderId="46" xfId="1" applyFont="1" applyBorder="1" applyAlignment="1">
      <alignment horizontal="center" vertical="center" wrapText="1"/>
    </xf>
    <xf numFmtId="0" fontId="0" fillId="20" borderId="4" xfId="0" applyFill="1" applyBorder="1" applyAlignment="1">
      <alignment horizontal="center"/>
    </xf>
    <xf numFmtId="0" fontId="4" fillId="0" borderId="25" xfId="1" applyFont="1" applyFill="1" applyBorder="1" applyAlignment="1">
      <alignment horizontal="left" vertical="center" wrapText="1"/>
    </xf>
    <xf numFmtId="0" fontId="16" fillId="6" borderId="24" xfId="2" applyFont="1" applyFill="1" applyBorder="1" applyAlignment="1">
      <alignment horizontal="left" vertical="center" wrapText="1"/>
    </xf>
    <xf numFmtId="0" fontId="0" fillId="21" borderId="4" xfId="0" applyFill="1" applyBorder="1" applyAlignment="1">
      <alignment horizontal="center" wrapText="1"/>
    </xf>
    <xf numFmtId="0" fontId="4" fillId="0" borderId="27" xfId="1" applyFont="1" applyBorder="1" applyAlignment="1">
      <alignment horizontal="center" vertical="center" wrapText="1"/>
    </xf>
    <xf numFmtId="0" fontId="4" fillId="0" borderId="14" xfId="1" applyFont="1" applyBorder="1" applyAlignment="1">
      <alignment horizontal="center" vertical="center" wrapText="1"/>
    </xf>
    <xf numFmtId="0" fontId="33" fillId="0" borderId="0" xfId="0" applyFont="1"/>
    <xf numFmtId="0" fontId="4" fillId="3" borderId="33" xfId="1" applyFont="1" applyFill="1" applyBorder="1" applyAlignment="1">
      <alignment horizontal="center" vertical="center" wrapText="1"/>
    </xf>
    <xf numFmtId="0" fontId="4" fillId="3" borderId="45" xfId="1" applyFont="1" applyFill="1" applyBorder="1" applyAlignment="1">
      <alignment horizontal="center" vertical="center" wrapText="1"/>
    </xf>
    <xf numFmtId="0" fontId="4" fillId="3" borderId="27" xfId="1" applyFont="1" applyFill="1" applyBorder="1" applyAlignment="1">
      <alignment horizontal="center" vertical="center" wrapText="1"/>
    </xf>
    <xf numFmtId="0" fontId="4" fillId="3" borderId="30" xfId="1" applyFont="1" applyFill="1" applyBorder="1" applyAlignment="1">
      <alignment horizontal="center" vertical="center" wrapText="1"/>
    </xf>
    <xf numFmtId="0" fontId="3" fillId="13" borderId="0" xfId="1" applyFill="1" applyAlignment="1"/>
    <xf numFmtId="0" fontId="0" fillId="13" borderId="4" xfId="0" applyFill="1" applyBorder="1" applyAlignment="1">
      <alignment horizontal="center" wrapText="1"/>
    </xf>
    <xf numFmtId="0" fontId="0" fillId="0" borderId="4" xfId="0" applyFill="1" applyBorder="1" applyAlignment="1">
      <alignment horizontal="center"/>
    </xf>
    <xf numFmtId="0" fontId="16" fillId="0" borderId="27" xfId="1" applyFont="1" applyFill="1" applyBorder="1" applyAlignment="1">
      <alignment horizontal="left" vertical="center" wrapText="1"/>
    </xf>
    <xf numFmtId="0" fontId="4" fillId="0" borderId="0" xfId="0" applyFont="1" applyFill="1" applyBorder="1" applyAlignment="1">
      <alignment horizontal="center" vertical="center" wrapText="1"/>
    </xf>
    <xf numFmtId="0" fontId="16" fillId="0" borderId="5" xfId="2" applyFont="1" applyFill="1" applyBorder="1" applyAlignment="1">
      <alignment horizontal="left" vertical="center" wrapText="1"/>
    </xf>
    <xf numFmtId="0" fontId="4" fillId="0" borderId="7" xfId="1" applyFont="1" applyBorder="1" applyAlignment="1">
      <alignment horizontal="left" vertical="center" wrapText="1"/>
    </xf>
    <xf numFmtId="0" fontId="4" fillId="0" borderId="7" xfId="1" applyFont="1" applyBorder="1" applyAlignment="1">
      <alignment horizontal="left" vertical="center" wrapText="1"/>
    </xf>
    <xf numFmtId="0" fontId="4" fillId="0" borderId="0" xfId="1" applyFont="1" applyAlignment="1">
      <alignment vertical="center"/>
    </xf>
    <xf numFmtId="0" fontId="3" fillId="0" borderId="0" xfId="1"/>
    <xf numFmtId="0" fontId="4" fillId="0" borderId="0" xfId="1" applyFont="1" applyBorder="1" applyAlignment="1">
      <alignment vertical="center"/>
    </xf>
    <xf numFmtId="0" fontId="4" fillId="0" borderId="0" xfId="1" applyFont="1" applyFill="1" applyBorder="1" applyAlignment="1">
      <alignment horizontal="center" vertical="center"/>
    </xf>
    <xf numFmtId="0" fontId="4" fillId="0" borderId="0" xfId="1" applyFont="1" applyBorder="1" applyAlignment="1">
      <alignment horizontal="center" vertical="center" wrapText="1"/>
    </xf>
    <xf numFmtId="0" fontId="4" fillId="0" borderId="0" xfId="1" applyFont="1" applyBorder="1" applyAlignment="1">
      <alignment vertical="center" wrapText="1"/>
    </xf>
    <xf numFmtId="0" fontId="4" fillId="0" borderId="4" xfId="1" applyFont="1" applyFill="1" applyBorder="1" applyAlignment="1">
      <alignment horizontal="center" vertical="center" wrapText="1"/>
    </xf>
    <xf numFmtId="0" fontId="3" fillId="0" borderId="0" xfId="1" applyAlignment="1"/>
    <xf numFmtId="0" fontId="4" fillId="0" borderId="0" xfId="1" applyFont="1"/>
    <xf numFmtId="0" fontId="16" fillId="0" borderId="5" xfId="2" applyFont="1" applyFill="1" applyBorder="1" applyAlignment="1">
      <alignment horizontal="left" vertical="center" wrapText="1"/>
    </xf>
    <xf numFmtId="0" fontId="4" fillId="0" borderId="0" xfId="1" applyFont="1" applyFill="1"/>
    <xf numFmtId="0" fontId="16" fillId="0" borderId="5" xfId="1" applyFont="1" applyFill="1" applyBorder="1" applyAlignment="1">
      <alignment horizontal="left" vertical="center" wrapText="1"/>
    </xf>
    <xf numFmtId="0" fontId="4" fillId="0" borderId="2" xfId="1" applyFont="1" applyBorder="1" applyAlignment="1">
      <alignment vertical="center"/>
    </xf>
    <xf numFmtId="0" fontId="4" fillId="0" borderId="5" xfId="1" applyFont="1" applyBorder="1" applyAlignment="1">
      <alignment horizontal="center" vertical="center" wrapText="1"/>
    </xf>
    <xf numFmtId="0" fontId="4" fillId="0" borderId="30" xfId="1" applyFont="1" applyBorder="1" applyAlignment="1">
      <alignment horizontal="center" vertical="center" wrapText="1"/>
    </xf>
    <xf numFmtId="0" fontId="4" fillId="0" borderId="3" xfId="1" applyFont="1" applyBorder="1" applyAlignment="1">
      <alignment vertical="center"/>
    </xf>
    <xf numFmtId="0" fontId="9" fillId="13" borderId="0" xfId="1" applyFont="1" applyFill="1" applyBorder="1" applyAlignment="1">
      <alignment horizontal="left" vertical="center"/>
    </xf>
    <xf numFmtId="0" fontId="19" fillId="0" borderId="0" xfId="1" applyFont="1" applyAlignment="1"/>
    <xf numFmtId="0" fontId="0" fillId="18" borderId="4" xfId="0" applyFill="1" applyBorder="1" applyAlignment="1">
      <alignment horizontal="center"/>
    </xf>
    <xf numFmtId="0" fontId="0" fillId="21" borderId="4" xfId="0" applyFill="1" applyBorder="1" applyAlignment="1">
      <alignment horizontal="center" wrapText="1"/>
    </xf>
    <xf numFmtId="0" fontId="33" fillId="0" borderId="0" xfId="0" applyFont="1"/>
    <xf numFmtId="0" fontId="0" fillId="0" borderId="4" xfId="0" applyFill="1" applyBorder="1" applyAlignment="1">
      <alignment horizontal="center"/>
    </xf>
    <xf numFmtId="0" fontId="0" fillId="0" borderId="0" xfId="0" applyFill="1" applyBorder="1" applyAlignment="1">
      <alignment horizontal="center"/>
    </xf>
    <xf numFmtId="0" fontId="4" fillId="0" borderId="36" xfId="1" applyFont="1" applyBorder="1" applyAlignment="1">
      <alignment vertical="center"/>
    </xf>
    <xf numFmtId="0" fontId="16" fillId="0" borderId="20" xfId="1" applyFont="1" applyFill="1" applyBorder="1" applyAlignment="1">
      <alignment horizontal="left" vertical="center" wrapText="1"/>
    </xf>
    <xf numFmtId="0" fontId="16" fillId="0" borderId="7" xfId="1" applyFont="1" applyFill="1" applyBorder="1" applyAlignment="1">
      <alignment horizontal="left" vertical="center" wrapText="1"/>
    </xf>
    <xf numFmtId="0" fontId="2" fillId="7" borderId="47" xfId="1" applyFont="1" applyFill="1" applyBorder="1" applyAlignment="1">
      <alignment horizontal="center" vertical="center" wrapText="1"/>
    </xf>
    <xf numFmtId="0" fontId="9" fillId="6" borderId="17" xfId="1" applyFont="1" applyFill="1" applyBorder="1" applyAlignment="1">
      <alignment horizontal="left" vertical="center"/>
    </xf>
    <xf numFmtId="0" fontId="9" fillId="6" borderId="2" xfId="1" applyFont="1" applyFill="1" applyBorder="1"/>
    <xf numFmtId="0" fontId="4" fillId="3" borderId="21" xfId="1" applyFont="1" applyFill="1" applyBorder="1" applyAlignment="1">
      <alignment horizontal="center" vertical="center" wrapText="1"/>
    </xf>
    <xf numFmtId="0" fontId="4" fillId="0" borderId="3" xfId="1" applyFont="1" applyBorder="1" applyAlignment="1">
      <alignment horizontal="center" vertical="center"/>
    </xf>
    <xf numFmtId="0" fontId="4" fillId="3" borderId="43" xfId="1" applyFont="1" applyFill="1" applyBorder="1" applyAlignment="1">
      <alignment horizontal="center" vertical="center" wrapText="1"/>
    </xf>
    <xf numFmtId="0" fontId="9" fillId="22" borderId="0" xfId="1" applyFont="1" applyFill="1" applyBorder="1" applyAlignment="1">
      <alignment horizontal="left" vertical="center"/>
    </xf>
    <xf numFmtId="0" fontId="2" fillId="22" borderId="0" xfId="1" applyFont="1" applyFill="1" applyBorder="1" applyAlignment="1">
      <alignment horizontal="left" vertical="center"/>
    </xf>
    <xf numFmtId="0" fontId="4" fillId="0" borderId="2" xfId="1" applyFont="1" applyBorder="1" applyAlignment="1">
      <alignment vertical="center" wrapText="1"/>
    </xf>
    <xf numFmtId="0" fontId="0" fillId="0" borderId="0" xfId="0" applyFill="1" applyBorder="1" applyAlignment="1">
      <alignment horizontal="center" wrapText="1"/>
    </xf>
    <xf numFmtId="0" fontId="4" fillId="23" borderId="0" xfId="1" applyFont="1" applyFill="1" applyBorder="1" applyAlignment="1">
      <alignment horizontal="center" vertical="center" wrapText="1"/>
    </xf>
    <xf numFmtId="0" fontId="35" fillId="0" borderId="0" xfId="1" applyFont="1" applyAlignment="1">
      <alignment vertical="center"/>
    </xf>
    <xf numFmtId="0" fontId="4" fillId="0" borderId="0" xfId="1" applyFont="1" applyAlignment="1">
      <alignment vertical="center" wrapText="1"/>
    </xf>
    <xf numFmtId="0" fontId="6" fillId="4" borderId="18" xfId="1" applyFont="1" applyFill="1" applyBorder="1" applyAlignment="1">
      <alignment horizontal="center" vertical="center"/>
    </xf>
    <xf numFmtId="0" fontId="4" fillId="0" borderId="32" xfId="1" applyFont="1" applyFill="1" applyBorder="1" applyAlignment="1">
      <alignment horizontal="center" vertical="center" wrapText="1"/>
    </xf>
    <xf numFmtId="0" fontId="0" fillId="21" borderId="4" xfId="0" applyFill="1" applyBorder="1" applyAlignment="1">
      <alignment horizontal="center"/>
    </xf>
    <xf numFmtId="0" fontId="16" fillId="0" borderId="24" xfId="1" applyFont="1" applyFill="1" applyBorder="1" applyAlignment="1">
      <alignment horizontal="left" vertical="center"/>
    </xf>
    <xf numFmtId="0" fontId="4" fillId="0" borderId="0" xfId="1" applyFont="1" applyFill="1" applyAlignment="1">
      <alignment vertical="center" wrapText="1"/>
    </xf>
    <xf numFmtId="0" fontId="4" fillId="0" borderId="36" xfId="1" applyFont="1" applyFill="1" applyBorder="1" applyAlignment="1">
      <alignment vertical="center" wrapText="1"/>
    </xf>
    <xf numFmtId="0" fontId="4" fillId="0" borderId="40" xfId="1" applyFont="1" applyFill="1" applyBorder="1" applyAlignment="1">
      <alignment horizontal="center" vertical="center" wrapText="1"/>
    </xf>
    <xf numFmtId="0" fontId="4" fillId="0" borderId="22" xfId="1" applyFont="1" applyBorder="1" applyAlignment="1">
      <alignment horizontal="center" vertical="center" wrapText="1"/>
    </xf>
    <xf numFmtId="0" fontId="0" fillId="23" borderId="4" xfId="0" applyFill="1" applyBorder="1" applyAlignment="1">
      <alignment horizontal="center"/>
    </xf>
    <xf numFmtId="0" fontId="4" fillId="0" borderId="16" xfId="1" applyFont="1" applyBorder="1" applyAlignment="1">
      <alignment vertical="center" wrapText="1"/>
    </xf>
    <xf numFmtId="0" fontId="4" fillId="0" borderId="0" xfId="1" applyFont="1" applyFill="1" applyBorder="1" applyAlignment="1">
      <alignment vertical="center" wrapText="1"/>
    </xf>
    <xf numFmtId="0" fontId="4" fillId="0" borderId="48" xfId="1" applyFont="1" applyBorder="1" applyAlignment="1">
      <alignment horizontal="center" vertical="center" wrapText="1"/>
    </xf>
    <xf numFmtId="0" fontId="2" fillId="10" borderId="6" xfId="1" applyFont="1" applyFill="1" applyBorder="1" applyAlignment="1" applyProtection="1">
      <alignment horizontal="center" vertical="center" wrapText="1"/>
      <protection locked="0"/>
    </xf>
    <xf numFmtId="0" fontId="8" fillId="0" borderId="2" xfId="1" applyFont="1" applyBorder="1" applyAlignment="1">
      <alignment vertical="center"/>
    </xf>
    <xf numFmtId="0" fontId="2" fillId="13" borderId="5" xfId="1" applyFont="1" applyFill="1" applyBorder="1" applyAlignment="1">
      <alignment horizontal="center" vertical="center"/>
    </xf>
    <xf numFmtId="0" fontId="0" fillId="13" borderId="4" xfId="0" applyFill="1" applyBorder="1" applyAlignment="1">
      <alignment horizontal="center"/>
    </xf>
    <xf numFmtId="0" fontId="3" fillId="20" borderId="0" xfId="1" applyFill="1" applyAlignment="1"/>
    <xf numFmtId="0" fontId="4" fillId="0" borderId="34" xfId="1" applyFont="1" applyFill="1" applyBorder="1" applyAlignment="1">
      <alignment horizontal="center" vertical="center" wrapText="1"/>
    </xf>
    <xf numFmtId="0" fontId="4" fillId="0" borderId="45" xfId="1" applyFont="1" applyFill="1" applyBorder="1" applyAlignment="1">
      <alignment horizontal="center" vertical="center" wrapText="1"/>
    </xf>
    <xf numFmtId="0" fontId="4" fillId="3" borderId="49" xfId="1" applyFont="1" applyFill="1" applyBorder="1" applyAlignment="1">
      <alignment horizontal="center" vertical="center" wrapText="1"/>
    </xf>
    <xf numFmtId="0" fontId="4" fillId="3" borderId="51" xfId="1" applyFont="1" applyFill="1" applyBorder="1" applyAlignment="1">
      <alignment horizontal="center" vertical="center" wrapText="1"/>
    </xf>
    <xf numFmtId="0" fontId="9" fillId="6" borderId="0" xfId="1" applyFont="1" applyFill="1" applyAlignment="1">
      <alignment horizontal="left" vertical="center" wrapText="1"/>
    </xf>
    <xf numFmtId="2" fontId="4" fillId="0" borderId="14" xfId="1" applyNumberFormat="1" applyFont="1" applyBorder="1" applyAlignment="1">
      <alignment horizontal="center" vertical="center" wrapText="1"/>
    </xf>
    <xf numFmtId="0" fontId="4" fillId="6" borderId="5" xfId="1" applyFont="1" applyFill="1" applyBorder="1" applyAlignment="1">
      <alignment horizontal="center" vertical="center" wrapText="1"/>
    </xf>
    <xf numFmtId="0" fontId="4" fillId="6" borderId="27" xfId="1" applyFont="1" applyFill="1" applyBorder="1" applyAlignment="1">
      <alignment horizontal="center" vertical="center" wrapText="1"/>
    </xf>
    <xf numFmtId="0" fontId="2" fillId="23" borderId="5" xfId="1" applyFont="1" applyFill="1" applyBorder="1" applyAlignment="1">
      <alignment horizontal="center" vertical="center"/>
    </xf>
    <xf numFmtId="0" fontId="2" fillId="23" borderId="14" xfId="1" applyFont="1" applyFill="1" applyBorder="1" applyAlignment="1">
      <alignment horizontal="center" vertical="center"/>
    </xf>
    <xf numFmtId="0" fontId="37" fillId="6" borderId="0" xfId="1" applyFont="1" applyFill="1" applyAlignment="1">
      <alignment vertical="center"/>
    </xf>
    <xf numFmtId="0" fontId="15" fillId="0" borderId="23" xfId="1" applyFont="1" applyFill="1" applyBorder="1" applyAlignment="1">
      <alignment horizontal="center" vertical="center" wrapText="1"/>
    </xf>
    <xf numFmtId="0" fontId="4" fillId="0" borderId="25" xfId="1" applyFont="1" applyBorder="1" applyAlignment="1">
      <alignment horizontal="center" vertical="center" wrapText="1"/>
    </xf>
    <xf numFmtId="0" fontId="4" fillId="3" borderId="25" xfId="1" applyFont="1" applyFill="1" applyBorder="1" applyAlignment="1">
      <alignment horizontal="center" vertical="center" wrapText="1"/>
    </xf>
    <xf numFmtId="0" fontId="4" fillId="3" borderId="46"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4" fillId="0" borderId="34" xfId="1" applyFont="1" applyBorder="1" applyAlignment="1">
      <alignment horizontal="center" vertical="center" wrapText="1"/>
    </xf>
    <xf numFmtId="0" fontId="38" fillId="0" borderId="52" xfId="1" applyFont="1" applyFill="1" applyBorder="1" applyAlignment="1">
      <alignment horizontal="center" vertical="center" wrapText="1"/>
    </xf>
    <xf numFmtId="0" fontId="4" fillId="0" borderId="7" xfId="1" applyFont="1" applyFill="1" applyBorder="1" applyAlignment="1">
      <alignment horizontal="left" vertical="center" wrapText="1"/>
    </xf>
    <xf numFmtId="0" fontId="4" fillId="3" borderId="28" xfId="1" applyFont="1" applyFill="1" applyBorder="1" applyAlignment="1">
      <alignment vertical="center" textRotation="255"/>
    </xf>
    <xf numFmtId="0" fontId="4" fillId="3" borderId="8" xfId="1" applyFont="1" applyFill="1" applyBorder="1" applyAlignment="1">
      <alignment vertical="center" textRotation="255"/>
    </xf>
    <xf numFmtId="0" fontId="4" fillId="3" borderId="53" xfId="1" applyFont="1" applyFill="1" applyBorder="1" applyAlignment="1">
      <alignment horizontal="center" vertical="center" wrapText="1"/>
    </xf>
    <xf numFmtId="0" fontId="2" fillId="13" borderId="9" xfId="1" applyFont="1" applyFill="1" applyBorder="1" applyAlignment="1">
      <alignment horizontal="left" vertical="center"/>
    </xf>
    <xf numFmtId="0" fontId="2" fillId="13" borderId="10" xfId="1" applyFont="1" applyFill="1" applyBorder="1" applyAlignment="1">
      <alignment horizontal="left" vertical="center"/>
    </xf>
    <xf numFmtId="0" fontId="4" fillId="0" borderId="7" xfId="1" applyFont="1" applyFill="1" applyBorder="1" applyAlignment="1">
      <alignment horizontal="center" vertical="center" wrapText="1"/>
    </xf>
    <xf numFmtId="0" fontId="5" fillId="5" borderId="12" xfId="1" applyFont="1" applyFill="1" applyBorder="1" applyAlignment="1">
      <alignment horizontal="center" vertical="center" wrapText="1"/>
    </xf>
    <xf numFmtId="0" fontId="2" fillId="54" borderId="5" xfId="1" applyFont="1" applyFill="1" applyBorder="1" applyAlignment="1">
      <alignment horizontal="center" vertical="center"/>
    </xf>
    <xf numFmtId="0" fontId="9" fillId="6" borderId="0" xfId="1" applyFont="1" applyFill="1" applyAlignment="1">
      <alignment horizontal="left" vertical="center" wrapText="1"/>
    </xf>
    <xf numFmtId="0" fontId="0" fillId="7" borderId="4" xfId="0" applyFill="1" applyBorder="1" applyAlignment="1">
      <alignment horizontal="center"/>
    </xf>
    <xf numFmtId="0" fontId="4" fillId="0" borderId="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3" fillId="55" borderId="0" xfId="1" applyFill="1" applyAlignment="1"/>
    <xf numFmtId="0" fontId="0" fillId="7" borderId="0" xfId="0" applyFill="1" applyBorder="1" applyAlignment="1">
      <alignment horizontal="center"/>
    </xf>
    <xf numFmtId="0" fontId="20" fillId="5" borderId="12" xfId="1" applyFont="1" applyFill="1" applyBorder="1" applyAlignment="1">
      <alignment horizontal="center" vertical="center" wrapText="1"/>
    </xf>
    <xf numFmtId="0" fontId="35" fillId="0" borderId="3" xfId="1" applyFont="1" applyBorder="1" applyAlignment="1">
      <alignment vertical="center"/>
    </xf>
    <xf numFmtId="0" fontId="2" fillId="10" borderId="31" xfId="1" applyFont="1" applyFill="1" applyBorder="1" applyAlignment="1">
      <alignment horizontal="left" vertical="center"/>
    </xf>
    <xf numFmtId="0" fontId="4" fillId="0" borderId="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6" fillId="4" borderId="0" xfId="1" applyFont="1" applyFill="1" applyBorder="1" applyAlignment="1">
      <alignment horizontal="center" vertical="center"/>
    </xf>
    <xf numFmtId="0" fontId="20" fillId="5" borderId="12" xfId="1" applyFont="1" applyFill="1" applyBorder="1" applyAlignment="1">
      <alignment horizontal="center" vertical="center" wrapText="1"/>
    </xf>
    <xf numFmtId="0" fontId="4" fillId="0" borderId="2" xfId="1" applyFont="1" applyFill="1" applyBorder="1" applyAlignment="1">
      <alignment horizontal="center" vertical="center" wrapText="1"/>
    </xf>
    <xf numFmtId="0" fontId="15" fillId="0" borderId="0" xfId="1" applyFont="1" applyFill="1" applyBorder="1" applyAlignment="1">
      <alignment horizontal="center" vertical="center"/>
    </xf>
    <xf numFmtId="0" fontId="3" fillId="0" borderId="18" xfId="1" applyBorder="1" applyAlignment="1"/>
    <xf numFmtId="0" fontId="16" fillId="0" borderId="62" xfId="1" applyFont="1" applyFill="1" applyBorder="1" applyAlignment="1">
      <alignment horizontal="left" vertical="center" wrapText="1"/>
    </xf>
    <xf numFmtId="0" fontId="16" fillId="0" borderId="45" xfId="1" applyFont="1" applyFill="1" applyBorder="1" applyAlignment="1">
      <alignment horizontal="left" vertical="center" wrapText="1"/>
    </xf>
    <xf numFmtId="0" fontId="3" fillId="0" borderId="2" xfId="1" applyBorder="1" applyAlignment="1"/>
    <xf numFmtId="0" fontId="16" fillId="0" borderId="32" xfId="1" applyFont="1" applyFill="1" applyBorder="1" applyAlignment="1">
      <alignment horizontal="left" vertical="center" wrapText="1"/>
    </xf>
    <xf numFmtId="0" fontId="16" fillId="0" borderId="46" xfId="1" applyFont="1" applyFill="1" applyBorder="1" applyAlignment="1">
      <alignment horizontal="left" vertical="center" wrapText="1"/>
    </xf>
    <xf numFmtId="0" fontId="3" fillId="0" borderId="3" xfId="1" applyBorder="1" applyAlignment="1"/>
    <xf numFmtId="0" fontId="3" fillId="0" borderId="37" xfId="1" applyBorder="1" applyAlignment="1"/>
    <xf numFmtId="0" fontId="3" fillId="0" borderId="38" xfId="1" applyBorder="1" applyAlignment="1"/>
    <xf numFmtId="0" fontId="3" fillId="0" borderId="39" xfId="1" applyBorder="1" applyAlignment="1"/>
    <xf numFmtId="0" fontId="19" fillId="0" borderId="17" xfId="1" applyFont="1" applyBorder="1" applyAlignment="1">
      <alignment wrapText="1"/>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54" fillId="6" borderId="2" xfId="1" applyFont="1" applyFill="1" applyBorder="1"/>
    <xf numFmtId="2" fontId="4" fillId="0" borderId="53" xfId="1" applyNumberFormat="1" applyFont="1" applyBorder="1" applyAlignment="1">
      <alignment horizontal="center" vertical="center" wrapText="1"/>
    </xf>
    <xf numFmtId="0" fontId="4" fillId="0" borderId="53" xfId="1" applyFont="1" applyBorder="1" applyAlignment="1">
      <alignment horizontal="center" vertical="center" wrapText="1"/>
    </xf>
    <xf numFmtId="0" fontId="15" fillId="0" borderId="23" xfId="1" applyFont="1" applyFill="1" applyBorder="1" applyAlignment="1">
      <alignment horizontal="center" vertical="center" wrapText="1"/>
    </xf>
    <xf numFmtId="0" fontId="9" fillId="6" borderId="0" xfId="1" applyFont="1" applyFill="1" applyAlignment="1">
      <alignment horizontal="left" vertical="center" wrapText="1"/>
    </xf>
    <xf numFmtId="0" fontId="6" fillId="4" borderId="0" xfId="1" applyFont="1" applyFill="1" applyBorder="1" applyAlignment="1">
      <alignment horizontal="center" vertical="center"/>
    </xf>
    <xf numFmtId="0" fontId="11" fillId="6" borderId="0" xfId="1" applyFont="1" applyFill="1" applyBorder="1" applyAlignment="1">
      <alignment horizontal="left" vertical="center" wrapText="1"/>
    </xf>
    <xf numFmtId="0" fontId="11" fillId="6" borderId="3" xfId="1" applyFont="1" applyFill="1" applyBorder="1" applyAlignment="1">
      <alignment horizontal="left" vertical="center" wrapText="1"/>
    </xf>
    <xf numFmtId="0" fontId="4" fillId="0" borderId="17" xfId="1" applyFont="1" applyBorder="1" applyAlignment="1">
      <alignment vertical="center"/>
    </xf>
    <xf numFmtId="0" fontId="4" fillId="0" borderId="18" xfId="1" applyFont="1" applyBorder="1" applyAlignment="1">
      <alignment vertical="center"/>
    </xf>
    <xf numFmtId="0" fontId="4" fillId="0" borderId="19" xfId="1" applyFont="1" applyBorder="1" applyAlignment="1">
      <alignment vertical="center"/>
    </xf>
    <xf numFmtId="0" fontId="4" fillId="0" borderId="63" xfId="1" applyFont="1" applyBorder="1" applyAlignment="1">
      <alignment horizontal="center" vertical="center" wrapText="1"/>
    </xf>
    <xf numFmtId="0" fontId="4" fillId="0" borderId="8" xfId="1" applyFont="1" applyBorder="1" applyAlignment="1">
      <alignment horizontal="center" vertical="center" wrapText="1"/>
    </xf>
    <xf numFmtId="0" fontId="4" fillId="0" borderId="37" xfId="1" applyFont="1" applyBorder="1" applyAlignment="1">
      <alignment horizontal="center" vertical="center" wrapText="1"/>
    </xf>
    <xf numFmtId="0" fontId="4" fillId="0" borderId="50" xfId="1" applyFont="1" applyBorder="1" applyAlignment="1">
      <alignment horizontal="center" vertical="center" wrapText="1"/>
    </xf>
    <xf numFmtId="0" fontId="4" fillId="0" borderId="64" xfId="1" applyFont="1" applyBorder="1" applyAlignment="1">
      <alignment horizontal="center" vertical="center" wrapText="1"/>
    </xf>
    <xf numFmtId="0" fontId="2" fillId="13" borderId="10" xfId="1" applyFont="1" applyFill="1" applyBorder="1" applyAlignment="1">
      <alignment vertical="center"/>
    </xf>
    <xf numFmtId="0" fontId="2" fillId="13" borderId="9" xfId="1" applyFont="1" applyFill="1" applyBorder="1" applyAlignment="1">
      <alignment vertical="center"/>
    </xf>
    <xf numFmtId="0" fontId="2" fillId="13" borderId="31" xfId="1" applyFont="1" applyFill="1" applyBorder="1" applyAlignment="1">
      <alignment vertical="center"/>
    </xf>
    <xf numFmtId="0" fontId="53" fillId="6" borderId="37" xfId="1" applyFont="1" applyFill="1" applyBorder="1" applyAlignment="1">
      <alignment horizontal="left" vertical="center" wrapText="1"/>
    </xf>
    <xf numFmtId="0" fontId="11" fillId="6" borderId="38" xfId="1" applyFont="1" applyFill="1" applyBorder="1" applyAlignment="1">
      <alignment horizontal="left" vertical="center" wrapText="1"/>
    </xf>
    <xf numFmtId="0" fontId="11" fillId="6" borderId="39" xfId="1" applyFont="1" applyFill="1" applyBorder="1" applyAlignment="1">
      <alignment horizontal="left" vertical="center" wrapText="1"/>
    </xf>
    <xf numFmtId="0" fontId="16" fillId="12" borderId="5" xfId="1" applyFont="1" applyFill="1" applyBorder="1" applyAlignment="1">
      <alignment horizontal="left" vertical="center" wrapText="1"/>
    </xf>
    <xf numFmtId="0" fontId="16" fillId="0" borderId="4" xfId="2" applyFont="1" applyFill="1" applyBorder="1" applyAlignment="1">
      <alignment horizontal="left" vertical="center" wrapText="1"/>
    </xf>
    <xf numFmtId="0" fontId="4" fillId="0" borderId="4" xfId="1" applyFont="1" applyBorder="1" applyAlignment="1">
      <alignment horizontal="left" vertical="center" wrapText="1"/>
    </xf>
    <xf numFmtId="0" fontId="4" fillId="0" borderId="4" xfId="1" applyFont="1" applyBorder="1" applyAlignment="1">
      <alignment horizontal="left" vertical="center"/>
    </xf>
    <xf numFmtId="0" fontId="16" fillId="0" borderId="4" xfId="1" applyFont="1" applyFill="1" applyBorder="1" applyAlignment="1">
      <alignment horizontal="left" vertical="center"/>
    </xf>
    <xf numFmtId="0" fontId="16" fillId="0" borderId="4" xfId="1" applyFont="1" applyFill="1" applyBorder="1" applyAlignment="1">
      <alignment horizontal="left" vertical="center" wrapText="1"/>
    </xf>
    <xf numFmtId="0" fontId="16" fillId="9" borderId="7" xfId="2" applyFont="1" applyFill="1" applyBorder="1" applyAlignment="1">
      <alignment horizontal="left" vertical="center" wrapText="1"/>
    </xf>
    <xf numFmtId="0" fontId="16" fillId="6" borderId="4" xfId="1" applyFont="1" applyFill="1" applyBorder="1" applyAlignment="1">
      <alignment horizontal="left" vertical="center"/>
    </xf>
    <xf numFmtId="0" fontId="16" fillId="6" borderId="4" xfId="2" applyFont="1" applyFill="1" applyBorder="1" applyAlignment="1">
      <alignment horizontal="left" vertical="center" wrapText="1"/>
    </xf>
    <xf numFmtId="0" fontId="16" fillId="6" borderId="4" xfId="1" applyFont="1" applyFill="1" applyBorder="1" applyAlignment="1">
      <alignment horizontal="left" vertical="center" wrapText="1"/>
    </xf>
    <xf numFmtId="0" fontId="4" fillId="0" borderId="23" xfId="1" applyFont="1" applyBorder="1" applyAlignment="1">
      <alignment horizontal="left" vertical="center" wrapText="1"/>
    </xf>
    <xf numFmtId="0" fontId="21" fillId="20" borderId="4" xfId="0" applyFont="1" applyFill="1" applyBorder="1" applyAlignment="1">
      <alignment horizontal="center"/>
    </xf>
    <xf numFmtId="0" fontId="20" fillId="56" borderId="17" xfId="1" applyFont="1" applyFill="1" applyBorder="1" applyAlignment="1">
      <alignment horizontal="center" vertical="center" wrapText="1"/>
    </xf>
    <xf numFmtId="0" fontId="0" fillId="20" borderId="65" xfId="0" applyFill="1" applyBorder="1" applyAlignment="1">
      <alignment horizontal="center"/>
    </xf>
    <xf numFmtId="0" fontId="16" fillId="0" borderId="23" xfId="1" applyFont="1" applyFill="1" applyBorder="1" applyAlignment="1">
      <alignment horizontal="left" vertical="center" wrapText="1"/>
    </xf>
    <xf numFmtId="0" fontId="19" fillId="0" borderId="18" xfId="1" applyFont="1" applyBorder="1" applyAlignment="1">
      <alignment wrapText="1"/>
    </xf>
    <xf numFmtId="0" fontId="20" fillId="56" borderId="18" xfId="1" applyFont="1" applyFill="1" applyBorder="1" applyAlignment="1">
      <alignment horizontal="center" vertical="center" wrapText="1"/>
    </xf>
    <xf numFmtId="0" fontId="20" fillId="56" borderId="18" xfId="1" applyFont="1" applyFill="1" applyBorder="1" applyAlignment="1">
      <alignment vertical="center" wrapText="1"/>
    </xf>
    <xf numFmtId="0" fontId="16" fillId="0" borderId="0" xfId="0" applyFont="1"/>
    <xf numFmtId="14" fontId="16" fillId="0" borderId="0" xfId="0" applyNumberFormat="1" applyFont="1"/>
    <xf numFmtId="22" fontId="16" fillId="0" borderId="0" xfId="0" applyNumberFormat="1" applyFont="1"/>
    <xf numFmtId="14" fontId="0" fillId="0" borderId="0" xfId="0" applyNumberFormat="1"/>
    <xf numFmtId="22" fontId="0" fillId="0" borderId="0" xfId="0" applyNumberFormat="1"/>
    <xf numFmtId="0" fontId="0" fillId="0" borderId="4" xfId="0" applyBorder="1"/>
    <xf numFmtId="14" fontId="0" fillId="0" borderId="4" xfId="0" applyNumberFormat="1" applyBorder="1"/>
    <xf numFmtId="22" fontId="0" fillId="0" borderId="4" xfId="0" applyNumberFormat="1" applyBorder="1"/>
    <xf numFmtId="0" fontId="0" fillId="0" borderId="4" xfId="0" applyFont="1" applyBorder="1"/>
    <xf numFmtId="0" fontId="4" fillId="0" borderId="4" xfId="1" applyFont="1" applyBorder="1" applyAlignment="1">
      <alignment vertical="center" wrapText="1"/>
    </xf>
    <xf numFmtId="0" fontId="4" fillId="0" borderId="4" xfId="1" applyFont="1" applyFill="1" applyBorder="1" applyAlignment="1">
      <alignment horizontal="center" vertical="center" wrapText="1"/>
    </xf>
    <xf numFmtId="0" fontId="4" fillId="0" borderId="4" xfId="1" applyFont="1" applyFill="1" applyBorder="1" applyAlignment="1">
      <alignment horizontal="left" vertical="center"/>
    </xf>
    <xf numFmtId="0" fontId="4" fillId="0" borderId="4" xfId="1" applyFont="1" applyFill="1" applyBorder="1" applyAlignment="1">
      <alignment vertical="center" wrapText="1"/>
    </xf>
    <xf numFmtId="0" fontId="4" fillId="0" borderId="4" xfId="1" applyFont="1" applyBorder="1" applyAlignment="1">
      <alignment vertical="center"/>
    </xf>
    <xf numFmtId="0" fontId="4" fillId="3" borderId="4" xfId="1" applyFont="1" applyFill="1" applyBorder="1" applyAlignment="1">
      <alignment horizontal="center" vertical="center"/>
    </xf>
    <xf numFmtId="0" fontId="4" fillId="0" borderId="20" xfId="1" applyFont="1" applyBorder="1" applyAlignment="1">
      <alignment horizontal="center" vertical="center" wrapText="1"/>
    </xf>
    <xf numFmtId="0" fontId="4" fillId="0" borderId="43" xfId="1" applyFont="1" applyBorder="1" applyAlignment="1">
      <alignment horizontal="center" vertical="center" wrapText="1"/>
    </xf>
    <xf numFmtId="0" fontId="4" fillId="0" borderId="24" xfId="1" applyFont="1" applyBorder="1" applyAlignment="1">
      <alignment horizontal="center" vertical="center" wrapText="1"/>
    </xf>
    <xf numFmtId="0" fontId="4" fillId="6" borderId="24" xfId="1" applyFont="1" applyFill="1" applyBorder="1" applyAlignment="1">
      <alignment horizontal="center" vertical="center" wrapText="1"/>
    </xf>
    <xf numFmtId="3" fontId="4" fillId="0" borderId="43" xfId="1" applyNumberFormat="1" applyFont="1" applyBorder="1" applyAlignment="1">
      <alignment horizontal="center" vertical="center" wrapText="1"/>
    </xf>
    <xf numFmtId="0" fontId="16" fillId="0" borderId="4" xfId="0" applyFont="1" applyBorder="1"/>
    <xf numFmtId="0" fontId="14" fillId="6" borderId="18" xfId="1" applyFont="1" applyFill="1" applyBorder="1" applyAlignment="1">
      <alignment horizontal="center" vertical="center" wrapText="1"/>
    </xf>
    <xf numFmtId="0" fontId="14" fillId="6" borderId="0" xfId="1" applyFont="1" applyFill="1" applyBorder="1" applyAlignment="1">
      <alignment horizontal="center" vertical="center" wrapText="1"/>
    </xf>
    <xf numFmtId="0" fontId="14" fillId="6" borderId="14" xfId="1" applyFont="1" applyFill="1" applyBorder="1" applyAlignment="1">
      <alignment horizontal="center" vertical="center" wrapText="1"/>
    </xf>
    <xf numFmtId="0" fontId="13" fillId="6" borderId="0" xfId="1" applyFont="1" applyFill="1" applyAlignment="1">
      <alignment horizontal="left" vertical="center" wrapText="1"/>
    </xf>
    <xf numFmtId="0" fontId="9" fillId="6" borderId="0" xfId="1" applyFont="1" applyFill="1" applyAlignment="1">
      <alignment horizontal="left" vertical="center" wrapText="1"/>
    </xf>
    <xf numFmtId="0" fontId="9" fillId="3" borderId="0" xfId="1" applyFont="1" applyFill="1" applyBorder="1" applyAlignment="1">
      <alignment horizontal="center" vertical="center" wrapText="1"/>
    </xf>
    <xf numFmtId="0" fontId="8" fillId="3" borderId="0" xfId="1" applyFont="1" applyFill="1" applyBorder="1" applyAlignment="1">
      <alignment horizontal="center" vertical="center"/>
    </xf>
    <xf numFmtId="0" fontId="11" fillId="6" borderId="0" xfId="1" applyFont="1" applyFill="1" applyBorder="1" applyAlignment="1">
      <alignment vertical="center" wrapText="1"/>
    </xf>
    <xf numFmtId="0" fontId="11" fillId="6" borderId="3" xfId="1" applyFont="1" applyFill="1" applyBorder="1" applyAlignment="1">
      <alignment vertical="center" wrapText="1"/>
    </xf>
    <xf numFmtId="0" fontId="2" fillId="10" borderId="2" xfId="1" applyFont="1" applyFill="1" applyBorder="1" applyAlignment="1">
      <alignment horizontal="center" vertical="center" wrapText="1"/>
    </xf>
    <xf numFmtId="0" fontId="21" fillId="10" borderId="2" xfId="1" applyFont="1" applyFill="1" applyBorder="1" applyAlignment="1">
      <alignment horizontal="center" vertical="center" wrapText="1"/>
    </xf>
    <xf numFmtId="0" fontId="11" fillId="6" borderId="0" xfId="1" applyFont="1" applyFill="1" applyBorder="1" applyAlignment="1">
      <alignment horizontal="left" vertical="center" wrapText="1"/>
    </xf>
    <xf numFmtId="0" fontId="11" fillId="6" borderId="3" xfId="1" applyFont="1" applyFill="1" applyBorder="1" applyAlignment="1">
      <alignment horizontal="left" vertical="center" wrapText="1"/>
    </xf>
    <xf numFmtId="0" fontId="8" fillId="6" borderId="0" xfId="1" applyFont="1" applyFill="1" applyAlignment="1">
      <alignment horizontal="left" vertical="center" wrapText="1"/>
    </xf>
    <xf numFmtId="0" fontId="2" fillId="7" borderId="2" xfId="1" applyFont="1" applyFill="1" applyBorder="1" applyAlignment="1">
      <alignment horizontal="center" vertical="center" wrapText="1"/>
    </xf>
    <xf numFmtId="0" fontId="21" fillId="7" borderId="2" xfId="1" applyFont="1" applyFill="1" applyBorder="1" applyAlignment="1">
      <alignment horizontal="center" vertical="center"/>
    </xf>
    <xf numFmtId="0" fontId="2" fillId="22" borderId="2" xfId="1" applyFont="1" applyFill="1" applyBorder="1" applyAlignment="1">
      <alignment horizontal="center" vertical="center" wrapText="1"/>
    </xf>
    <xf numFmtId="0" fontId="11" fillId="6" borderId="16" xfId="1" applyFont="1" applyFill="1" applyBorder="1" applyAlignment="1">
      <alignment horizontal="center" vertical="top" wrapText="1"/>
    </xf>
    <xf numFmtId="0" fontId="11" fillId="6" borderId="0" xfId="1" applyFont="1" applyFill="1" applyBorder="1" applyAlignment="1">
      <alignment horizontal="center" vertical="top" wrapText="1"/>
    </xf>
    <xf numFmtId="0" fontId="9" fillId="13" borderId="2" xfId="1" applyFont="1" applyFill="1" applyBorder="1" applyAlignment="1">
      <alignment horizontal="center" vertical="center" wrapText="1"/>
    </xf>
    <xf numFmtId="0" fontId="11" fillId="6" borderId="0" xfId="1" applyFont="1" applyFill="1" applyBorder="1" applyAlignment="1">
      <alignment horizontal="left" vertical="top" wrapText="1"/>
    </xf>
    <xf numFmtId="0" fontId="11" fillId="6" borderId="3" xfId="1" applyFont="1" applyFill="1" applyBorder="1" applyAlignment="1">
      <alignment horizontal="left" vertical="top" wrapText="1"/>
    </xf>
    <xf numFmtId="0" fontId="15" fillId="0" borderId="0" xfId="1" applyFont="1" applyFill="1" applyBorder="1" applyAlignment="1">
      <alignment horizontal="center" vertical="center"/>
    </xf>
    <xf numFmtId="0" fontId="15" fillId="0" borderId="25" xfId="1" applyFont="1" applyFill="1" applyBorder="1" applyAlignment="1">
      <alignment horizontal="center" vertical="center"/>
    </xf>
    <xf numFmtId="0" fontId="23" fillId="0" borderId="20" xfId="2" applyFont="1" applyFill="1" applyBorder="1" applyAlignment="1">
      <alignment horizontal="center" vertical="center" wrapText="1"/>
    </xf>
    <xf numFmtId="0" fontId="23" fillId="0" borderId="7" xfId="2" applyFont="1" applyFill="1" applyBorder="1" applyAlignment="1">
      <alignment horizontal="center" vertical="center" wrapText="1"/>
    </xf>
    <xf numFmtId="0" fontId="15" fillId="0" borderId="20" xfId="1" applyFont="1" applyFill="1" applyBorder="1" applyAlignment="1">
      <alignment horizontal="center" vertical="center" wrapText="1"/>
    </xf>
    <xf numFmtId="0" fontId="19" fillId="0" borderId="23" xfId="1" applyFont="1" applyFill="1" applyBorder="1" applyAlignment="1">
      <alignment horizontal="center" vertical="center" wrapText="1"/>
    </xf>
    <xf numFmtId="0" fontId="19" fillId="0" borderId="7" xfId="1" applyFont="1" applyFill="1" applyBorder="1" applyAlignment="1">
      <alignment horizontal="center" vertical="center" wrapText="1"/>
    </xf>
    <xf numFmtId="0" fontId="15" fillId="0" borderId="22" xfId="1" applyFont="1" applyFill="1" applyBorder="1" applyAlignment="1">
      <alignment horizontal="center" vertical="center"/>
    </xf>
    <xf numFmtId="0" fontId="15" fillId="0" borderId="23" xfId="1" applyFont="1" applyFill="1" applyBorder="1" applyAlignment="1">
      <alignment horizontal="center" vertical="center" wrapText="1"/>
    </xf>
    <xf numFmtId="0" fontId="15" fillId="0" borderId="25" xfId="1" applyFont="1" applyFill="1" applyBorder="1" applyAlignment="1">
      <alignment horizontal="center" vertical="center" wrapText="1"/>
    </xf>
    <xf numFmtId="0" fontId="15" fillId="0" borderId="7" xfId="1" applyFont="1" applyFill="1" applyBorder="1" applyAlignment="1">
      <alignment horizontal="center" vertical="center" wrapText="1"/>
    </xf>
    <xf numFmtId="0" fontId="4" fillId="0" borderId="0" xfId="1" applyFont="1" applyAlignment="1">
      <alignment horizontal="center" vertical="center"/>
    </xf>
    <xf numFmtId="0" fontId="5" fillId="5" borderId="9"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6" fillId="4" borderId="10" xfId="1" applyFont="1" applyFill="1" applyBorder="1" applyAlignment="1">
      <alignment horizontal="center" vertical="center" wrapText="1"/>
    </xf>
    <xf numFmtId="0" fontId="6" fillId="4" borderId="9" xfId="1" applyFont="1" applyFill="1" applyBorder="1" applyAlignment="1">
      <alignment horizontal="center" vertical="center" wrapText="1"/>
    </xf>
    <xf numFmtId="0" fontId="6" fillId="4" borderId="12" xfId="1" applyFont="1" applyFill="1" applyBorder="1" applyAlignment="1">
      <alignment horizontal="center" vertical="center"/>
    </xf>
    <xf numFmtId="0" fontId="6" fillId="4" borderId="13" xfId="1" applyFont="1" applyFill="1" applyBorder="1" applyAlignment="1">
      <alignment horizontal="center" vertical="center"/>
    </xf>
    <xf numFmtId="0" fontId="5" fillId="5" borderId="2" xfId="1" applyFont="1" applyFill="1" applyBorder="1" applyAlignment="1">
      <alignment horizontal="center" vertical="center" wrapText="1"/>
    </xf>
    <xf numFmtId="0" fontId="7" fillId="5" borderId="0" xfId="1" applyFont="1" applyFill="1" applyBorder="1" applyAlignment="1">
      <alignment horizontal="center" vertical="center" wrapText="1"/>
    </xf>
    <xf numFmtId="0" fontId="6" fillId="4" borderId="11" xfId="1" applyFont="1" applyFill="1" applyBorder="1" applyAlignment="1">
      <alignment horizontal="center" vertical="center"/>
    </xf>
    <xf numFmtId="0" fontId="5" fillId="5" borderId="17" xfId="1" applyFont="1" applyFill="1" applyBorder="1" applyAlignment="1">
      <alignment horizontal="center" vertical="center" wrapText="1"/>
    </xf>
    <xf numFmtId="0" fontId="5" fillId="5" borderId="18" xfId="1" applyFont="1" applyFill="1" applyBorder="1" applyAlignment="1">
      <alignment horizontal="center" vertical="center" wrapText="1"/>
    </xf>
    <xf numFmtId="0" fontId="20" fillId="5" borderId="12" xfId="1" applyFont="1" applyFill="1" applyBorder="1" applyAlignment="1">
      <alignment horizontal="center" vertical="center" wrapText="1"/>
    </xf>
    <xf numFmtId="0" fontId="20" fillId="5" borderId="11" xfId="1" applyFont="1" applyFill="1" applyBorder="1" applyAlignment="1">
      <alignment horizontal="center" vertical="center" wrapText="1"/>
    </xf>
    <xf numFmtId="0" fontId="20" fillId="5" borderId="17" xfId="1" applyFont="1" applyFill="1" applyBorder="1" applyAlignment="1">
      <alignment horizontal="center" vertical="center" wrapText="1"/>
    </xf>
    <xf numFmtId="0" fontId="20" fillId="5" borderId="18" xfId="1" applyFont="1" applyFill="1" applyBorder="1" applyAlignment="1">
      <alignment horizontal="center" vertical="center" wrapText="1"/>
    </xf>
    <xf numFmtId="0" fontId="20" fillId="5" borderId="19" xfId="1" applyFont="1" applyFill="1" applyBorder="1" applyAlignment="1">
      <alignment horizontal="center" vertical="center" wrapText="1"/>
    </xf>
    <xf numFmtId="0" fontId="6" fillId="11" borderId="17" xfId="1" applyFont="1" applyFill="1" applyBorder="1" applyAlignment="1">
      <alignment horizontal="center" vertical="center" wrapText="1"/>
    </xf>
    <xf numFmtId="0" fontId="6" fillId="11" borderId="18" xfId="1" applyFont="1" applyFill="1" applyBorder="1" applyAlignment="1">
      <alignment horizontal="center" vertical="center" wrapText="1"/>
    </xf>
    <xf numFmtId="0" fontId="6" fillId="11" borderId="19" xfId="1" applyFont="1" applyFill="1" applyBorder="1" applyAlignment="1">
      <alignment horizontal="center" vertical="center" wrapText="1"/>
    </xf>
    <xf numFmtId="0" fontId="6" fillId="11" borderId="12" xfId="1" applyFont="1" applyFill="1" applyBorder="1" applyAlignment="1">
      <alignment horizontal="center" vertical="center" wrapText="1"/>
    </xf>
    <xf numFmtId="0" fontId="6" fillId="11" borderId="11" xfId="1" applyFont="1" applyFill="1" applyBorder="1" applyAlignment="1">
      <alignment horizontal="center" vertical="center" wrapText="1"/>
    </xf>
    <xf numFmtId="0" fontId="6" fillId="11" borderId="13" xfId="1" applyFont="1" applyFill="1" applyBorder="1" applyAlignment="1">
      <alignment horizontal="center" vertical="center" wrapText="1"/>
    </xf>
    <xf numFmtId="0" fontId="5" fillId="5" borderId="3" xfId="1" applyFont="1" applyFill="1" applyBorder="1" applyAlignment="1">
      <alignment horizontal="center" vertical="center" wrapText="1"/>
    </xf>
    <xf numFmtId="0" fontId="6" fillId="4" borderId="2" xfId="1" applyFont="1" applyFill="1" applyBorder="1" applyAlignment="1">
      <alignment horizontal="center" vertical="center"/>
    </xf>
    <xf numFmtId="0" fontId="6" fillId="4" borderId="0" xfId="1" applyFont="1" applyFill="1" applyBorder="1" applyAlignment="1">
      <alignment horizontal="center" vertical="center"/>
    </xf>
    <xf numFmtId="0" fontId="5" fillId="5" borderId="10" xfId="1" applyFont="1" applyFill="1" applyBorder="1" applyAlignment="1">
      <alignment horizontal="center" vertical="center" wrapText="1"/>
    </xf>
    <xf numFmtId="0" fontId="5" fillId="5" borderId="31" xfId="1" applyFont="1" applyFill="1" applyBorder="1" applyAlignment="1">
      <alignment horizontal="center" vertical="center" wrapText="1"/>
    </xf>
    <xf numFmtId="0" fontId="6" fillId="11" borderId="10" xfId="1" applyFont="1" applyFill="1" applyBorder="1" applyAlignment="1">
      <alignment horizontal="center" vertical="center" wrapText="1"/>
    </xf>
    <xf numFmtId="0" fontId="6" fillId="11" borderId="9" xfId="1" applyFont="1" applyFill="1" applyBorder="1" applyAlignment="1">
      <alignment horizontal="center" vertical="center" wrapText="1"/>
    </xf>
    <xf numFmtId="0" fontId="6" fillId="11" borderId="31" xfId="1" applyFont="1" applyFill="1" applyBorder="1" applyAlignment="1">
      <alignment horizontal="center" vertical="center" wrapText="1"/>
    </xf>
    <xf numFmtId="0" fontId="5" fillId="5" borderId="11" xfId="1" applyFont="1" applyFill="1" applyBorder="1" applyAlignment="1">
      <alignment horizontal="center" vertical="center" wrapText="1"/>
    </xf>
    <xf numFmtId="0" fontId="20" fillId="5" borderId="8" xfId="1" applyFont="1" applyFill="1" applyBorder="1" applyAlignment="1">
      <alignment horizontal="center" vertical="center" wrapText="1"/>
    </xf>
    <xf numFmtId="0" fontId="20" fillId="5" borderId="14" xfId="1" applyFont="1" applyFill="1" applyBorder="1" applyAlignment="1">
      <alignment horizontal="center" vertical="center" wrapText="1"/>
    </xf>
    <xf numFmtId="0" fontId="20" fillId="5" borderId="15" xfId="1" applyFont="1" applyFill="1" applyBorder="1" applyAlignment="1">
      <alignment horizontal="center" vertical="center" wrapText="1"/>
    </xf>
    <xf numFmtId="0" fontId="5" fillId="5" borderId="37" xfId="1" applyFont="1" applyFill="1" applyBorder="1" applyAlignment="1">
      <alignment horizontal="center" vertical="center" wrapText="1"/>
    </xf>
    <xf numFmtId="0" fontId="5" fillId="5" borderId="38" xfId="1" applyFont="1" applyFill="1" applyBorder="1" applyAlignment="1">
      <alignment horizontal="center" vertical="center" wrapText="1"/>
    </xf>
    <xf numFmtId="0" fontId="5" fillId="5" borderId="39" xfId="1" applyFont="1" applyFill="1" applyBorder="1" applyAlignment="1">
      <alignment horizontal="center" vertical="center" wrapText="1"/>
    </xf>
    <xf numFmtId="0" fontId="6" fillId="11" borderId="8" xfId="1" applyFont="1" applyFill="1" applyBorder="1" applyAlignment="1">
      <alignment horizontal="center" vertical="center" wrapText="1"/>
    </xf>
    <xf numFmtId="0" fontId="6" fillId="11" borderId="14" xfId="1" applyFont="1" applyFill="1" applyBorder="1" applyAlignment="1">
      <alignment horizontal="center" vertical="center" wrapText="1"/>
    </xf>
    <xf numFmtId="0" fontId="6" fillId="11" borderId="15" xfId="1" applyFont="1" applyFill="1" applyBorder="1" applyAlignment="1">
      <alignment horizontal="center" vertical="center" wrapText="1"/>
    </xf>
    <xf numFmtId="0" fontId="6" fillId="4" borderId="8" xfId="1" applyFont="1" applyFill="1" applyBorder="1" applyAlignment="1">
      <alignment horizontal="center" vertical="center"/>
    </xf>
    <xf numFmtId="0" fontId="6" fillId="4" borderId="14" xfId="1" applyFont="1" applyFill="1" applyBorder="1" applyAlignment="1">
      <alignment horizontal="center" vertical="center"/>
    </xf>
    <xf numFmtId="0" fontId="6" fillId="11" borderId="37" xfId="1" applyFont="1" applyFill="1" applyBorder="1" applyAlignment="1">
      <alignment horizontal="center" vertical="center"/>
    </xf>
    <xf numFmtId="0" fontId="6" fillId="11" borderId="38" xfId="1" applyFont="1" applyFill="1" applyBorder="1" applyAlignment="1">
      <alignment horizontal="center" vertical="center"/>
    </xf>
    <xf numFmtId="0" fontId="6" fillId="11" borderId="39" xfId="1" applyFont="1" applyFill="1" applyBorder="1" applyAlignment="1">
      <alignment horizontal="center" vertical="center"/>
    </xf>
    <xf numFmtId="0" fontId="20" fillId="56" borderId="17" xfId="1" applyFont="1" applyFill="1" applyBorder="1" applyAlignment="1">
      <alignment horizontal="center" vertical="center" wrapText="1"/>
    </xf>
    <xf numFmtId="0" fontId="20" fillId="56" borderId="18" xfId="1" applyFont="1" applyFill="1" applyBorder="1" applyAlignment="1">
      <alignment horizontal="center" vertical="center" wrapText="1"/>
    </xf>
    <xf numFmtId="0" fontId="20" fillId="5" borderId="10" xfId="1" applyFont="1" applyFill="1" applyBorder="1" applyAlignment="1">
      <alignment horizontal="center" vertical="center" wrapText="1"/>
    </xf>
    <xf numFmtId="0" fontId="20" fillId="5" borderId="9" xfId="1" applyFont="1" applyFill="1" applyBorder="1" applyAlignment="1">
      <alignment horizontal="center" vertical="center" wrapText="1"/>
    </xf>
    <xf numFmtId="0" fontId="6" fillId="5" borderId="0" xfId="1" applyFont="1" applyFill="1" applyBorder="1" applyAlignment="1">
      <alignment horizontal="center" vertical="center" wrapText="1"/>
    </xf>
    <xf numFmtId="0" fontId="6" fillId="4" borderId="27" xfId="1" applyFont="1" applyFill="1" applyBorder="1" applyAlignment="1">
      <alignment horizontal="center" vertical="center"/>
    </xf>
    <xf numFmtId="0" fontId="3" fillId="0" borderId="14" xfId="1" applyBorder="1" applyAlignment="1">
      <alignment horizontal="center" vertical="center"/>
    </xf>
    <xf numFmtId="0" fontId="3" fillId="0" borderId="26" xfId="1" applyBorder="1" applyAlignment="1">
      <alignment horizontal="center" vertical="center"/>
    </xf>
    <xf numFmtId="0" fontId="5" fillId="5" borderId="35" xfId="1" applyFont="1" applyFill="1" applyBorder="1" applyAlignment="1">
      <alignment horizontal="center" vertical="center" wrapText="1"/>
    </xf>
    <xf numFmtId="0" fontId="6" fillId="4" borderId="17" xfId="0" applyFont="1" applyFill="1" applyBorder="1" applyAlignment="1">
      <alignment horizontal="center" vertical="center"/>
    </xf>
    <xf numFmtId="0" fontId="6" fillId="4" borderId="19" xfId="0" applyFont="1" applyFill="1" applyBorder="1" applyAlignment="1">
      <alignment horizontal="center" vertical="center"/>
    </xf>
    <xf numFmtId="0" fontId="5" fillId="5" borderId="12" xfId="1" applyFont="1" applyFill="1" applyBorder="1" applyAlignment="1">
      <alignment horizontal="center" vertical="center" wrapText="1"/>
    </xf>
    <xf numFmtId="0" fontId="5" fillId="5" borderId="13" xfId="1" applyFont="1" applyFill="1" applyBorder="1" applyAlignment="1">
      <alignment horizontal="center" vertical="center" wrapText="1"/>
    </xf>
    <xf numFmtId="0" fontId="15" fillId="0" borderId="0" xfId="1" applyFont="1" applyAlignment="1">
      <alignment horizontal="center" vertical="center"/>
    </xf>
    <xf numFmtId="0" fontId="36" fillId="6" borderId="14" xfId="1" applyFont="1" applyFill="1" applyBorder="1" applyAlignment="1">
      <alignment horizontal="center" vertical="center"/>
    </xf>
    <xf numFmtId="0" fontId="36" fillId="6" borderId="15" xfId="1" applyFont="1" applyFill="1" applyBorder="1" applyAlignment="1">
      <alignment horizontal="center" vertical="center"/>
    </xf>
    <xf numFmtId="0" fontId="5" fillId="5" borderId="50" xfId="1" applyFont="1" applyFill="1" applyBorder="1" applyAlignment="1">
      <alignment horizontal="center" vertical="center" wrapText="1"/>
    </xf>
    <xf numFmtId="0" fontId="6" fillId="5" borderId="18" xfId="1" applyFont="1" applyFill="1" applyBorder="1" applyAlignment="1">
      <alignment horizontal="center" vertical="center" wrapText="1"/>
    </xf>
    <xf numFmtId="0" fontId="6" fillId="4" borderId="21" xfId="1" applyFont="1" applyFill="1" applyBorder="1" applyAlignment="1">
      <alignment horizontal="center" vertical="center"/>
    </xf>
    <xf numFmtId="0" fontId="3" fillId="0" borderId="16" xfId="1" applyBorder="1" applyAlignment="1">
      <alignment horizontal="center" vertical="center"/>
    </xf>
    <xf numFmtId="0" fontId="3" fillId="0" borderId="22" xfId="1" applyBorder="1" applyAlignment="1">
      <alignment horizontal="center" vertical="center"/>
    </xf>
    <xf numFmtId="0" fontId="5" fillId="5" borderId="0" xfId="1" applyFont="1" applyFill="1" applyBorder="1" applyAlignment="1">
      <alignment horizontal="center" vertical="center" wrapText="1"/>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5" fillId="5" borderId="24" xfId="1" applyFont="1" applyFill="1" applyBorder="1" applyAlignment="1">
      <alignment horizontal="center" vertical="center" wrapText="1"/>
    </xf>
    <xf numFmtId="0" fontId="15" fillId="0" borderId="21" xfId="1" applyFont="1" applyFill="1" applyBorder="1" applyAlignment="1">
      <alignment horizontal="center" vertical="center" wrapText="1"/>
    </xf>
    <xf numFmtId="0" fontId="15" fillId="0" borderId="24" xfId="1" applyFont="1" applyFill="1" applyBorder="1" applyAlignment="1">
      <alignment horizontal="center" vertical="center" wrapText="1"/>
    </xf>
    <xf numFmtId="0" fontId="15" fillId="0" borderId="26" xfId="1" applyFont="1" applyFill="1" applyBorder="1" applyAlignment="1">
      <alignment horizontal="center" vertical="center" wrapText="1"/>
    </xf>
    <xf numFmtId="0" fontId="15" fillId="0" borderId="25" xfId="1" applyFont="1" applyBorder="1" applyAlignment="1">
      <alignment horizontal="center" vertical="center"/>
    </xf>
    <xf numFmtId="0" fontId="15" fillId="0" borderId="25"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16" fillId="0" borderId="20" xfId="1" applyFont="1" applyFill="1" applyBorder="1" applyAlignment="1">
      <alignment horizontal="center" vertical="center" wrapText="1"/>
    </xf>
    <xf numFmtId="0" fontId="16" fillId="0" borderId="23" xfId="1" applyFont="1" applyFill="1" applyBorder="1" applyAlignment="1">
      <alignment horizontal="center" vertical="center" wrapText="1"/>
    </xf>
    <xf numFmtId="0" fontId="16" fillId="0" borderId="7" xfId="1" applyFont="1" applyFill="1" applyBorder="1" applyAlignment="1">
      <alignment horizontal="center" vertical="center" wrapText="1"/>
    </xf>
    <xf numFmtId="0" fontId="15" fillId="0" borderId="22" xfId="1" applyFont="1" applyFill="1" applyBorder="1" applyAlignment="1">
      <alignment horizontal="center" vertical="center" wrapText="1"/>
    </xf>
    <xf numFmtId="0" fontId="15" fillId="0" borderId="3" xfId="1" applyFont="1" applyBorder="1" applyAlignment="1">
      <alignment horizontal="center" vertical="center"/>
    </xf>
    <xf numFmtId="0" fontId="15" fillId="0" borderId="22" xfId="1" applyFont="1" applyBorder="1" applyAlignment="1">
      <alignment horizontal="center" vertical="center" wrapText="1"/>
    </xf>
    <xf numFmtId="0" fontId="15" fillId="0" borderId="25" xfId="1" applyFont="1" applyBorder="1" applyAlignment="1">
      <alignment horizontal="center" vertical="center" wrapText="1"/>
    </xf>
    <xf numFmtId="0" fontId="15" fillId="0" borderId="26" xfId="1" applyFont="1" applyBorder="1" applyAlignment="1">
      <alignment horizontal="center" vertical="center" wrapText="1"/>
    </xf>
    <xf numFmtId="0" fontId="15" fillId="0" borderId="16" xfId="1" applyFont="1" applyBorder="1" applyAlignment="1">
      <alignment horizontal="center" vertical="center"/>
    </xf>
    <xf numFmtId="0" fontId="15" fillId="0" borderId="0" xfId="1" applyFont="1" applyBorder="1" applyAlignment="1">
      <alignment horizontal="center" vertical="center"/>
    </xf>
    <xf numFmtId="0" fontId="15" fillId="0" borderId="36" xfId="1" applyFont="1" applyBorder="1" applyAlignment="1">
      <alignment horizontal="center" vertical="center" wrapText="1"/>
    </xf>
    <xf numFmtId="0" fontId="15" fillId="0" borderId="3" xfId="1" applyFont="1" applyBorder="1" applyAlignment="1">
      <alignment horizontal="center" vertical="center" wrapText="1"/>
    </xf>
    <xf numFmtId="0" fontId="15" fillId="0" borderId="36" xfId="1" applyFont="1" applyBorder="1" applyAlignment="1">
      <alignment horizontal="center" vertical="center"/>
    </xf>
    <xf numFmtId="0" fontId="15" fillId="0" borderId="22" xfId="1" applyFont="1" applyBorder="1" applyAlignment="1">
      <alignment horizontal="center" vertical="center"/>
    </xf>
    <xf numFmtId="0" fontId="6" fillId="4" borderId="31" xfId="1" applyFont="1" applyFill="1" applyBorder="1" applyAlignment="1">
      <alignment horizontal="center" vertical="center" wrapText="1"/>
    </xf>
    <xf numFmtId="0" fontId="5" fillId="5" borderId="19" xfId="1" applyFont="1" applyFill="1" applyBorder="1" applyAlignment="1">
      <alignment horizontal="center" vertical="center" wrapText="1"/>
    </xf>
    <xf numFmtId="0" fontId="6" fillId="4" borderId="17" xfId="1" applyFont="1" applyFill="1" applyBorder="1" applyAlignment="1">
      <alignment horizontal="center" vertical="center" wrapText="1"/>
    </xf>
    <xf numFmtId="0" fontId="6" fillId="4" borderId="18" xfId="1" applyFont="1" applyFill="1" applyBorder="1" applyAlignment="1">
      <alignment horizontal="center" vertical="center" wrapText="1"/>
    </xf>
    <xf numFmtId="0" fontId="6" fillId="4" borderId="19" xfId="1" applyFont="1" applyFill="1" applyBorder="1" applyAlignment="1">
      <alignment horizontal="center" vertical="center" wrapText="1"/>
    </xf>
    <xf numFmtId="0" fontId="6" fillId="4" borderId="35" xfId="0" applyFont="1" applyFill="1" applyBorder="1" applyAlignment="1">
      <alignment horizontal="center" vertical="center"/>
    </xf>
    <xf numFmtId="0" fontId="20" fillId="5" borderId="31" xfId="1" applyFont="1" applyFill="1" applyBorder="1" applyAlignment="1">
      <alignment horizontal="center" vertical="center" wrapText="1"/>
    </xf>
    <xf numFmtId="0" fontId="6" fillId="4" borderId="9" xfId="1" applyFont="1" applyFill="1" applyBorder="1" applyAlignment="1">
      <alignment horizontal="center" vertical="center"/>
    </xf>
    <xf numFmtId="0" fontId="6" fillId="4" borderId="31" xfId="1" applyFont="1" applyFill="1" applyBorder="1" applyAlignment="1">
      <alignment horizontal="center" vertical="center"/>
    </xf>
    <xf numFmtId="0" fontId="20" fillId="5" borderId="6" xfId="1" applyFont="1" applyFill="1" applyBorder="1" applyAlignment="1">
      <alignment horizontal="center" vertical="center" wrapText="1"/>
    </xf>
    <xf numFmtId="0" fontId="20" fillId="5" borderId="33" xfId="1" applyFont="1" applyFill="1" applyBorder="1" applyAlignment="1">
      <alignment horizontal="center" vertical="center" wrapText="1"/>
    </xf>
    <xf numFmtId="0" fontId="20" fillId="5" borderId="34" xfId="1" applyFont="1" applyFill="1" applyBorder="1" applyAlignment="1">
      <alignment horizontal="center" vertical="center" wrapText="1"/>
    </xf>
    <xf numFmtId="0" fontId="6" fillId="4" borderId="6" xfId="1" applyFont="1" applyFill="1" applyBorder="1" applyAlignment="1">
      <alignment horizontal="center" vertical="center" wrapText="1"/>
    </xf>
    <xf numFmtId="0" fontId="6" fillId="4" borderId="33" xfId="1" applyFont="1" applyFill="1" applyBorder="1" applyAlignment="1">
      <alignment horizontal="center" vertical="center" wrapText="1"/>
    </xf>
    <xf numFmtId="0" fontId="6" fillId="4" borderId="34" xfId="1" applyFont="1" applyFill="1" applyBorder="1" applyAlignment="1">
      <alignment horizontal="center" vertical="center" wrapText="1"/>
    </xf>
    <xf numFmtId="0" fontId="20" fillId="5" borderId="40" xfId="1" applyFont="1" applyFill="1" applyBorder="1" applyAlignment="1">
      <alignment horizontal="center" vertical="center" wrapText="1"/>
    </xf>
    <xf numFmtId="0" fontId="6" fillId="4" borderId="6" xfId="1" applyFont="1" applyFill="1" applyBorder="1" applyAlignment="1">
      <alignment horizontal="center" vertical="center"/>
    </xf>
    <xf numFmtId="0" fontId="6" fillId="4" borderId="33" xfId="1" applyFont="1" applyFill="1" applyBorder="1" applyAlignment="1">
      <alignment horizontal="center" vertical="center"/>
    </xf>
    <xf numFmtId="0" fontId="6" fillId="4" borderId="34" xfId="1" applyFont="1" applyFill="1" applyBorder="1" applyAlignment="1">
      <alignment horizontal="center" vertical="center"/>
    </xf>
    <xf numFmtId="0" fontId="5" fillId="5" borderId="6" xfId="1" applyFont="1" applyFill="1" applyBorder="1" applyAlignment="1">
      <alignment horizontal="center" vertical="center" wrapText="1"/>
    </xf>
    <xf numFmtId="0" fontId="5" fillId="5" borderId="33" xfId="1" applyFont="1" applyFill="1" applyBorder="1" applyAlignment="1">
      <alignment horizontal="center" vertical="center" wrapText="1"/>
    </xf>
    <xf numFmtId="0" fontId="5" fillId="5" borderId="34" xfId="1" applyFont="1" applyFill="1" applyBorder="1" applyAlignment="1">
      <alignment horizontal="center" vertical="center" wrapText="1"/>
    </xf>
    <xf numFmtId="0" fontId="3" fillId="0" borderId="34" xfId="1" applyBorder="1" applyAlignment="1">
      <alignment horizontal="center" vertical="center"/>
    </xf>
  </cellXfs>
  <cellStyles count="51">
    <cellStyle name="20% - Accent1" xfId="28" builtinId="30" customBuiltin="1"/>
    <cellStyle name="20% - Accent2" xfId="32" builtinId="34" customBuiltin="1"/>
    <cellStyle name="20% - Accent3" xfId="36" builtinId="38" customBuiltin="1"/>
    <cellStyle name="20% - Accent4" xfId="40" builtinId="42" customBuiltin="1"/>
    <cellStyle name="20% - Accent5" xfId="44" builtinId="46" customBuiltin="1"/>
    <cellStyle name="20% - Accent6" xfId="48" builtinId="50" customBuiltin="1"/>
    <cellStyle name="40% - Accent1" xfId="29" builtinId="31" customBuiltin="1"/>
    <cellStyle name="40% - Accent2" xfId="33" builtinId="35" customBuiltin="1"/>
    <cellStyle name="40% - Accent3" xfId="37" builtinId="39" customBuiltin="1"/>
    <cellStyle name="40% - Accent4" xfId="41" builtinId="43" customBuiltin="1"/>
    <cellStyle name="40% - Accent5" xfId="45" builtinId="47" customBuiltin="1"/>
    <cellStyle name="40% - Accent6" xfId="49" builtinId="51" customBuiltin="1"/>
    <cellStyle name="60% - Accent1" xfId="30" builtinId="32" customBuiltin="1"/>
    <cellStyle name="60% - Accent2" xfId="34" builtinId="36" customBuiltin="1"/>
    <cellStyle name="60% - Accent3" xfId="38" builtinId="40" customBuiltin="1"/>
    <cellStyle name="60% - Accent4" xfId="42" builtinId="44" customBuiltin="1"/>
    <cellStyle name="60% - Accent5" xfId="46" builtinId="48" customBuiltin="1"/>
    <cellStyle name="60% - Accent6" xfId="50" builtinId="52" customBuiltin="1"/>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6" builtinId="27" customBuiltin="1"/>
    <cellStyle name="Calculation" xfId="20" builtinId="22" customBuiltin="1"/>
    <cellStyle name="Check Cell" xfId="22" builtinId="23" customBuiltin="1"/>
    <cellStyle name="Comma 2" xfId="5"/>
    <cellStyle name="Excel Built-in Normal" xfId="2"/>
    <cellStyle name="Excel Built-in Normal 1" xfId="3"/>
    <cellStyle name="Explanatory Text" xfId="25"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Hyperlink" xfId="9" builtinId="8"/>
    <cellStyle name="Input" xfId="18" builtinId="20" customBuiltin="1"/>
    <cellStyle name="Linked Cell" xfId="21" builtinId="24" customBuiltin="1"/>
    <cellStyle name="Neutral" xfId="17" builtinId="28" customBuiltin="1"/>
    <cellStyle name="Normal" xfId="0" builtinId="0"/>
    <cellStyle name="Normal 2" xfId="1"/>
    <cellStyle name="Normal 3" xfId="6"/>
    <cellStyle name="Normal 4" xfId="7"/>
    <cellStyle name="Normal 7" xfId="4"/>
    <cellStyle name="Note" xfId="24" builtinId="10" customBuiltin="1"/>
    <cellStyle name="Note 2" xfId="8"/>
    <cellStyle name="Output" xfId="19" builtinId="21" customBuiltin="1"/>
    <cellStyle name="Title" xfId="10" builtinId="15" customBuiltin="1"/>
    <cellStyle name="Total" xfId="26" builtinId="25" customBuiltin="1"/>
    <cellStyle name="Warning Text" xfId="23" builtinId="11" customBuiltin="1"/>
  </cellStyles>
  <dxfs count="13">
    <dxf>
      <font>
        <color rgb="FF9C0006"/>
      </font>
      <fill>
        <patternFill>
          <bgColor rgb="FFFFC7CE"/>
        </patternFill>
      </fill>
    </dxf>
    <dxf>
      <font>
        <color rgb="FF9C0006"/>
      </font>
      <fill>
        <patternFill>
          <bgColor rgb="FFFFC7CE"/>
        </patternFill>
      </fill>
    </dxf>
    <dxf>
      <font>
        <color rgb="FF00B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390525</xdr:colOff>
      <xdr:row>1</xdr:row>
      <xdr:rowOff>133350</xdr:rowOff>
    </xdr:from>
    <xdr:to>
      <xdr:col>12</xdr:col>
      <xdr:colOff>38100</xdr:colOff>
      <xdr:row>3</xdr:row>
      <xdr:rowOff>40159</xdr:rowOff>
    </xdr:to>
    <xdr:pic>
      <xdr:nvPicPr>
        <xdr:cNvPr id="2" name="Picture 1" descr="C:\Users\pmatri\Desktop\ScreenHunter_30 Nov. 23 11.47.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38800" y="295275"/>
          <a:ext cx="866775" cy="287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hyperlink" Target="mailto:ccs@sapient.com" TargetMode="External"/><Relationship Id="rId4" Type="http://schemas.openxmlformats.org/officeDocument/2006/relationships/hyperlink" Target="mailto:bcharlick@sapient.com" TargetMode="External"/><Relationship Id="rId5" Type="http://schemas.openxmlformats.org/officeDocument/2006/relationships/hyperlink" Target="mailto:akott@sapient.com" TargetMode="External"/><Relationship Id="rId1" Type="http://schemas.openxmlformats.org/officeDocument/2006/relationships/hyperlink" Target="mailto:jstoop@sapient.com" TargetMode="External"/><Relationship Id="rId2" Type="http://schemas.openxmlformats.org/officeDocument/2006/relationships/hyperlink" Target="mailto:jbennett@sapient.co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J128"/>
  <sheetViews>
    <sheetView tabSelected="1" zoomScale="120" zoomScaleNormal="120" zoomScalePageLayoutView="120" workbookViewId="0">
      <selection activeCell="C27" sqref="C27:C29"/>
    </sheetView>
  </sheetViews>
  <sheetFormatPr baseColWidth="10" defaultColWidth="8.83203125" defaultRowHeight="14" x14ac:dyDescent="0"/>
  <cols>
    <col min="1" max="1" width="3" style="2" customWidth="1"/>
    <col min="2" max="2" width="2.5" style="16" customWidth="1"/>
    <col min="3" max="3" width="15.6640625" style="22" customWidth="1"/>
    <col min="4" max="4" width="2.6640625" style="16" customWidth="1"/>
    <col min="5" max="12" width="8.83203125" style="16"/>
    <col min="13" max="13" width="2.5" style="16" customWidth="1"/>
    <col min="14" max="14" width="5.33203125" style="15" customWidth="1"/>
    <col min="15" max="15" width="2.5" style="15" customWidth="1"/>
    <col min="16" max="25" width="11" style="15" customWidth="1"/>
    <col min="26" max="26" width="2.5" style="15" customWidth="1"/>
    <col min="27" max="62" width="8.83203125" style="15"/>
    <col min="63" max="256" width="8.83203125" style="23"/>
    <col min="257" max="257" width="3" style="23" customWidth="1"/>
    <col min="258" max="258" width="2.5" style="23" customWidth="1"/>
    <col min="259" max="259" width="15.6640625" style="23" customWidth="1"/>
    <col min="260" max="260" width="2.6640625" style="23" customWidth="1"/>
    <col min="261" max="268" width="8.83203125" style="23"/>
    <col min="269" max="269" width="2.5" style="23" customWidth="1"/>
    <col min="270" max="270" width="5.33203125" style="23" customWidth="1"/>
    <col min="271" max="271" width="2.5" style="23" customWidth="1"/>
    <col min="272" max="272" width="4.1640625" style="23" customWidth="1"/>
    <col min="273" max="281" width="8.83203125" style="23"/>
    <col min="282" max="282" width="2.5" style="23" customWidth="1"/>
    <col min="283" max="512" width="8.83203125" style="23"/>
    <col min="513" max="513" width="3" style="23" customWidth="1"/>
    <col min="514" max="514" width="2.5" style="23" customWidth="1"/>
    <col min="515" max="515" width="15.6640625" style="23" customWidth="1"/>
    <col min="516" max="516" width="2.6640625" style="23" customWidth="1"/>
    <col min="517" max="524" width="8.83203125" style="23"/>
    <col min="525" max="525" width="2.5" style="23" customWidth="1"/>
    <col min="526" max="526" width="5.33203125" style="23" customWidth="1"/>
    <col min="527" max="527" width="2.5" style="23" customWidth="1"/>
    <col min="528" max="528" width="4.1640625" style="23" customWidth="1"/>
    <col min="529" max="537" width="8.83203125" style="23"/>
    <col min="538" max="538" width="2.5" style="23" customWidth="1"/>
    <col min="539" max="768" width="8.83203125" style="23"/>
    <col min="769" max="769" width="3" style="23" customWidth="1"/>
    <col min="770" max="770" width="2.5" style="23" customWidth="1"/>
    <col min="771" max="771" width="15.6640625" style="23" customWidth="1"/>
    <col min="772" max="772" width="2.6640625" style="23" customWidth="1"/>
    <col min="773" max="780" width="8.83203125" style="23"/>
    <col min="781" max="781" width="2.5" style="23" customWidth="1"/>
    <col min="782" max="782" width="5.33203125" style="23" customWidth="1"/>
    <col min="783" max="783" width="2.5" style="23" customWidth="1"/>
    <col min="784" max="784" width="4.1640625" style="23" customWidth="1"/>
    <col min="785" max="793" width="8.83203125" style="23"/>
    <col min="794" max="794" width="2.5" style="23" customWidth="1"/>
    <col min="795" max="1024" width="8.83203125" style="23"/>
    <col min="1025" max="1025" width="3" style="23" customWidth="1"/>
    <col min="1026" max="1026" width="2.5" style="23" customWidth="1"/>
    <col min="1027" max="1027" width="15.6640625" style="23" customWidth="1"/>
    <col min="1028" max="1028" width="2.6640625" style="23" customWidth="1"/>
    <col min="1029" max="1036" width="8.83203125" style="23"/>
    <col min="1037" max="1037" width="2.5" style="23" customWidth="1"/>
    <col min="1038" max="1038" width="5.33203125" style="23" customWidth="1"/>
    <col min="1039" max="1039" width="2.5" style="23" customWidth="1"/>
    <col min="1040" max="1040" width="4.1640625" style="23" customWidth="1"/>
    <col min="1041" max="1049" width="8.83203125" style="23"/>
    <col min="1050" max="1050" width="2.5" style="23" customWidth="1"/>
    <col min="1051" max="1280" width="8.83203125" style="23"/>
    <col min="1281" max="1281" width="3" style="23" customWidth="1"/>
    <col min="1282" max="1282" width="2.5" style="23" customWidth="1"/>
    <col min="1283" max="1283" width="15.6640625" style="23" customWidth="1"/>
    <col min="1284" max="1284" width="2.6640625" style="23" customWidth="1"/>
    <col min="1285" max="1292" width="8.83203125" style="23"/>
    <col min="1293" max="1293" width="2.5" style="23" customWidth="1"/>
    <col min="1294" max="1294" width="5.33203125" style="23" customWidth="1"/>
    <col min="1295" max="1295" width="2.5" style="23" customWidth="1"/>
    <col min="1296" max="1296" width="4.1640625" style="23" customWidth="1"/>
    <col min="1297" max="1305" width="8.83203125" style="23"/>
    <col min="1306" max="1306" width="2.5" style="23" customWidth="1"/>
    <col min="1307" max="1536" width="8.83203125" style="23"/>
    <col min="1537" max="1537" width="3" style="23" customWidth="1"/>
    <col min="1538" max="1538" width="2.5" style="23" customWidth="1"/>
    <col min="1539" max="1539" width="15.6640625" style="23" customWidth="1"/>
    <col min="1540" max="1540" width="2.6640625" style="23" customWidth="1"/>
    <col min="1541" max="1548" width="8.83203125" style="23"/>
    <col min="1549" max="1549" width="2.5" style="23" customWidth="1"/>
    <col min="1550" max="1550" width="5.33203125" style="23" customWidth="1"/>
    <col min="1551" max="1551" width="2.5" style="23" customWidth="1"/>
    <col min="1552" max="1552" width="4.1640625" style="23" customWidth="1"/>
    <col min="1553" max="1561" width="8.83203125" style="23"/>
    <col min="1562" max="1562" width="2.5" style="23" customWidth="1"/>
    <col min="1563" max="1792" width="8.83203125" style="23"/>
    <col min="1793" max="1793" width="3" style="23" customWidth="1"/>
    <col min="1794" max="1794" width="2.5" style="23" customWidth="1"/>
    <col min="1795" max="1795" width="15.6640625" style="23" customWidth="1"/>
    <col min="1796" max="1796" width="2.6640625" style="23" customWidth="1"/>
    <col min="1797" max="1804" width="8.83203125" style="23"/>
    <col min="1805" max="1805" width="2.5" style="23" customWidth="1"/>
    <col min="1806" max="1806" width="5.33203125" style="23" customWidth="1"/>
    <col min="1807" max="1807" width="2.5" style="23" customWidth="1"/>
    <col min="1808" max="1808" width="4.1640625" style="23" customWidth="1"/>
    <col min="1809" max="1817" width="8.83203125" style="23"/>
    <col min="1818" max="1818" width="2.5" style="23" customWidth="1"/>
    <col min="1819" max="2048" width="8.83203125" style="23"/>
    <col min="2049" max="2049" width="3" style="23" customWidth="1"/>
    <col min="2050" max="2050" width="2.5" style="23" customWidth="1"/>
    <col min="2051" max="2051" width="15.6640625" style="23" customWidth="1"/>
    <col min="2052" max="2052" width="2.6640625" style="23" customWidth="1"/>
    <col min="2053" max="2060" width="8.83203125" style="23"/>
    <col min="2061" max="2061" width="2.5" style="23" customWidth="1"/>
    <col min="2062" max="2062" width="5.33203125" style="23" customWidth="1"/>
    <col min="2063" max="2063" width="2.5" style="23" customWidth="1"/>
    <col min="2064" max="2064" width="4.1640625" style="23" customWidth="1"/>
    <col min="2065" max="2073" width="8.83203125" style="23"/>
    <col min="2074" max="2074" width="2.5" style="23" customWidth="1"/>
    <col min="2075" max="2304" width="8.83203125" style="23"/>
    <col min="2305" max="2305" width="3" style="23" customWidth="1"/>
    <col min="2306" max="2306" width="2.5" style="23" customWidth="1"/>
    <col min="2307" max="2307" width="15.6640625" style="23" customWidth="1"/>
    <col min="2308" max="2308" width="2.6640625" style="23" customWidth="1"/>
    <col min="2309" max="2316" width="8.83203125" style="23"/>
    <col min="2317" max="2317" width="2.5" style="23" customWidth="1"/>
    <col min="2318" max="2318" width="5.33203125" style="23" customWidth="1"/>
    <col min="2319" max="2319" width="2.5" style="23" customWidth="1"/>
    <col min="2320" max="2320" width="4.1640625" style="23" customWidth="1"/>
    <col min="2321" max="2329" width="8.83203125" style="23"/>
    <col min="2330" max="2330" width="2.5" style="23" customWidth="1"/>
    <col min="2331" max="2560" width="8.83203125" style="23"/>
    <col min="2561" max="2561" width="3" style="23" customWidth="1"/>
    <col min="2562" max="2562" width="2.5" style="23" customWidth="1"/>
    <col min="2563" max="2563" width="15.6640625" style="23" customWidth="1"/>
    <col min="2564" max="2564" width="2.6640625" style="23" customWidth="1"/>
    <col min="2565" max="2572" width="8.83203125" style="23"/>
    <col min="2573" max="2573" width="2.5" style="23" customWidth="1"/>
    <col min="2574" max="2574" width="5.33203125" style="23" customWidth="1"/>
    <col min="2575" max="2575" width="2.5" style="23" customWidth="1"/>
    <col min="2576" max="2576" width="4.1640625" style="23" customWidth="1"/>
    <col min="2577" max="2585" width="8.83203125" style="23"/>
    <col min="2586" max="2586" width="2.5" style="23" customWidth="1"/>
    <col min="2587" max="2816" width="8.83203125" style="23"/>
    <col min="2817" max="2817" width="3" style="23" customWidth="1"/>
    <col min="2818" max="2818" width="2.5" style="23" customWidth="1"/>
    <col min="2819" max="2819" width="15.6640625" style="23" customWidth="1"/>
    <col min="2820" max="2820" width="2.6640625" style="23" customWidth="1"/>
    <col min="2821" max="2828" width="8.83203125" style="23"/>
    <col min="2829" max="2829" width="2.5" style="23" customWidth="1"/>
    <col min="2830" max="2830" width="5.33203125" style="23" customWidth="1"/>
    <col min="2831" max="2831" width="2.5" style="23" customWidth="1"/>
    <col min="2832" max="2832" width="4.1640625" style="23" customWidth="1"/>
    <col min="2833" max="2841" width="8.83203125" style="23"/>
    <col min="2842" max="2842" width="2.5" style="23" customWidth="1"/>
    <col min="2843" max="3072" width="8.83203125" style="23"/>
    <col min="3073" max="3073" width="3" style="23" customWidth="1"/>
    <col min="3074" max="3074" width="2.5" style="23" customWidth="1"/>
    <col min="3075" max="3075" width="15.6640625" style="23" customWidth="1"/>
    <col min="3076" max="3076" width="2.6640625" style="23" customWidth="1"/>
    <col min="3077" max="3084" width="8.83203125" style="23"/>
    <col min="3085" max="3085" width="2.5" style="23" customWidth="1"/>
    <col min="3086" max="3086" width="5.33203125" style="23" customWidth="1"/>
    <col min="3087" max="3087" width="2.5" style="23" customWidth="1"/>
    <col min="3088" max="3088" width="4.1640625" style="23" customWidth="1"/>
    <col min="3089" max="3097" width="8.83203125" style="23"/>
    <col min="3098" max="3098" width="2.5" style="23" customWidth="1"/>
    <col min="3099" max="3328" width="8.83203125" style="23"/>
    <col min="3329" max="3329" width="3" style="23" customWidth="1"/>
    <col min="3330" max="3330" width="2.5" style="23" customWidth="1"/>
    <col min="3331" max="3331" width="15.6640625" style="23" customWidth="1"/>
    <col min="3332" max="3332" width="2.6640625" style="23" customWidth="1"/>
    <col min="3333" max="3340" width="8.83203125" style="23"/>
    <col min="3341" max="3341" width="2.5" style="23" customWidth="1"/>
    <col min="3342" max="3342" width="5.33203125" style="23" customWidth="1"/>
    <col min="3343" max="3343" width="2.5" style="23" customWidth="1"/>
    <col min="3344" max="3344" width="4.1640625" style="23" customWidth="1"/>
    <col min="3345" max="3353" width="8.83203125" style="23"/>
    <col min="3354" max="3354" width="2.5" style="23" customWidth="1"/>
    <col min="3355" max="3584" width="8.83203125" style="23"/>
    <col min="3585" max="3585" width="3" style="23" customWidth="1"/>
    <col min="3586" max="3586" width="2.5" style="23" customWidth="1"/>
    <col min="3587" max="3587" width="15.6640625" style="23" customWidth="1"/>
    <col min="3588" max="3588" width="2.6640625" style="23" customWidth="1"/>
    <col min="3589" max="3596" width="8.83203125" style="23"/>
    <col min="3597" max="3597" width="2.5" style="23" customWidth="1"/>
    <col min="3598" max="3598" width="5.33203125" style="23" customWidth="1"/>
    <col min="3599" max="3599" width="2.5" style="23" customWidth="1"/>
    <col min="3600" max="3600" width="4.1640625" style="23" customWidth="1"/>
    <col min="3601" max="3609" width="8.83203125" style="23"/>
    <col min="3610" max="3610" width="2.5" style="23" customWidth="1"/>
    <col min="3611" max="3840" width="8.83203125" style="23"/>
    <col min="3841" max="3841" width="3" style="23" customWidth="1"/>
    <col min="3842" max="3842" width="2.5" style="23" customWidth="1"/>
    <col min="3843" max="3843" width="15.6640625" style="23" customWidth="1"/>
    <col min="3844" max="3844" width="2.6640625" style="23" customWidth="1"/>
    <col min="3845" max="3852" width="8.83203125" style="23"/>
    <col min="3853" max="3853" width="2.5" style="23" customWidth="1"/>
    <col min="3854" max="3854" width="5.33203125" style="23" customWidth="1"/>
    <col min="3855" max="3855" width="2.5" style="23" customWidth="1"/>
    <col min="3856" max="3856" width="4.1640625" style="23" customWidth="1"/>
    <col min="3857" max="3865" width="8.83203125" style="23"/>
    <col min="3866" max="3866" width="2.5" style="23" customWidth="1"/>
    <col min="3867" max="4096" width="8.83203125" style="23"/>
    <col min="4097" max="4097" width="3" style="23" customWidth="1"/>
    <col min="4098" max="4098" width="2.5" style="23" customWidth="1"/>
    <col min="4099" max="4099" width="15.6640625" style="23" customWidth="1"/>
    <col min="4100" max="4100" width="2.6640625" style="23" customWidth="1"/>
    <col min="4101" max="4108" width="8.83203125" style="23"/>
    <col min="4109" max="4109" width="2.5" style="23" customWidth="1"/>
    <col min="4110" max="4110" width="5.33203125" style="23" customWidth="1"/>
    <col min="4111" max="4111" width="2.5" style="23" customWidth="1"/>
    <col min="4112" max="4112" width="4.1640625" style="23" customWidth="1"/>
    <col min="4113" max="4121" width="8.83203125" style="23"/>
    <col min="4122" max="4122" width="2.5" style="23" customWidth="1"/>
    <col min="4123" max="4352" width="8.83203125" style="23"/>
    <col min="4353" max="4353" width="3" style="23" customWidth="1"/>
    <col min="4354" max="4354" width="2.5" style="23" customWidth="1"/>
    <col min="4355" max="4355" width="15.6640625" style="23" customWidth="1"/>
    <col min="4356" max="4356" width="2.6640625" style="23" customWidth="1"/>
    <col min="4357" max="4364" width="8.83203125" style="23"/>
    <col min="4365" max="4365" width="2.5" style="23" customWidth="1"/>
    <col min="4366" max="4366" width="5.33203125" style="23" customWidth="1"/>
    <col min="4367" max="4367" width="2.5" style="23" customWidth="1"/>
    <col min="4368" max="4368" width="4.1640625" style="23" customWidth="1"/>
    <col min="4369" max="4377" width="8.83203125" style="23"/>
    <col min="4378" max="4378" width="2.5" style="23" customWidth="1"/>
    <col min="4379" max="4608" width="8.83203125" style="23"/>
    <col min="4609" max="4609" width="3" style="23" customWidth="1"/>
    <col min="4610" max="4610" width="2.5" style="23" customWidth="1"/>
    <col min="4611" max="4611" width="15.6640625" style="23" customWidth="1"/>
    <col min="4612" max="4612" width="2.6640625" style="23" customWidth="1"/>
    <col min="4613" max="4620" width="8.83203125" style="23"/>
    <col min="4621" max="4621" width="2.5" style="23" customWidth="1"/>
    <col min="4622" max="4622" width="5.33203125" style="23" customWidth="1"/>
    <col min="4623" max="4623" width="2.5" style="23" customWidth="1"/>
    <col min="4624" max="4624" width="4.1640625" style="23" customWidth="1"/>
    <col min="4625" max="4633" width="8.83203125" style="23"/>
    <col min="4634" max="4634" width="2.5" style="23" customWidth="1"/>
    <col min="4635" max="4864" width="8.83203125" style="23"/>
    <col min="4865" max="4865" width="3" style="23" customWidth="1"/>
    <col min="4866" max="4866" width="2.5" style="23" customWidth="1"/>
    <col min="4867" max="4867" width="15.6640625" style="23" customWidth="1"/>
    <col min="4868" max="4868" width="2.6640625" style="23" customWidth="1"/>
    <col min="4869" max="4876" width="8.83203125" style="23"/>
    <col min="4877" max="4877" width="2.5" style="23" customWidth="1"/>
    <col min="4878" max="4878" width="5.33203125" style="23" customWidth="1"/>
    <col min="4879" max="4879" width="2.5" style="23" customWidth="1"/>
    <col min="4880" max="4880" width="4.1640625" style="23" customWidth="1"/>
    <col min="4881" max="4889" width="8.83203125" style="23"/>
    <col min="4890" max="4890" width="2.5" style="23" customWidth="1"/>
    <col min="4891" max="5120" width="8.83203125" style="23"/>
    <col min="5121" max="5121" width="3" style="23" customWidth="1"/>
    <col min="5122" max="5122" width="2.5" style="23" customWidth="1"/>
    <col min="5123" max="5123" width="15.6640625" style="23" customWidth="1"/>
    <col min="5124" max="5124" width="2.6640625" style="23" customWidth="1"/>
    <col min="5125" max="5132" width="8.83203125" style="23"/>
    <col min="5133" max="5133" width="2.5" style="23" customWidth="1"/>
    <col min="5134" max="5134" width="5.33203125" style="23" customWidth="1"/>
    <col min="5135" max="5135" width="2.5" style="23" customWidth="1"/>
    <col min="5136" max="5136" width="4.1640625" style="23" customWidth="1"/>
    <col min="5137" max="5145" width="8.83203125" style="23"/>
    <col min="5146" max="5146" width="2.5" style="23" customWidth="1"/>
    <col min="5147" max="5376" width="8.83203125" style="23"/>
    <col min="5377" max="5377" width="3" style="23" customWidth="1"/>
    <col min="5378" max="5378" width="2.5" style="23" customWidth="1"/>
    <col min="5379" max="5379" width="15.6640625" style="23" customWidth="1"/>
    <col min="5380" max="5380" width="2.6640625" style="23" customWidth="1"/>
    <col min="5381" max="5388" width="8.83203125" style="23"/>
    <col min="5389" max="5389" width="2.5" style="23" customWidth="1"/>
    <col min="5390" max="5390" width="5.33203125" style="23" customWidth="1"/>
    <col min="5391" max="5391" width="2.5" style="23" customWidth="1"/>
    <col min="5392" max="5392" width="4.1640625" style="23" customWidth="1"/>
    <col min="5393" max="5401" width="8.83203125" style="23"/>
    <col min="5402" max="5402" width="2.5" style="23" customWidth="1"/>
    <col min="5403" max="5632" width="8.83203125" style="23"/>
    <col min="5633" max="5633" width="3" style="23" customWidth="1"/>
    <col min="5634" max="5634" width="2.5" style="23" customWidth="1"/>
    <col min="5635" max="5635" width="15.6640625" style="23" customWidth="1"/>
    <col min="5636" max="5636" width="2.6640625" style="23" customWidth="1"/>
    <col min="5637" max="5644" width="8.83203125" style="23"/>
    <col min="5645" max="5645" width="2.5" style="23" customWidth="1"/>
    <col min="5646" max="5646" width="5.33203125" style="23" customWidth="1"/>
    <col min="5647" max="5647" width="2.5" style="23" customWidth="1"/>
    <col min="5648" max="5648" width="4.1640625" style="23" customWidth="1"/>
    <col min="5649" max="5657" width="8.83203125" style="23"/>
    <col min="5658" max="5658" width="2.5" style="23" customWidth="1"/>
    <col min="5659" max="5888" width="8.83203125" style="23"/>
    <col min="5889" max="5889" width="3" style="23" customWidth="1"/>
    <col min="5890" max="5890" width="2.5" style="23" customWidth="1"/>
    <col min="5891" max="5891" width="15.6640625" style="23" customWidth="1"/>
    <col min="5892" max="5892" width="2.6640625" style="23" customWidth="1"/>
    <col min="5893" max="5900" width="8.83203125" style="23"/>
    <col min="5901" max="5901" width="2.5" style="23" customWidth="1"/>
    <col min="5902" max="5902" width="5.33203125" style="23" customWidth="1"/>
    <col min="5903" max="5903" width="2.5" style="23" customWidth="1"/>
    <col min="5904" max="5904" width="4.1640625" style="23" customWidth="1"/>
    <col min="5905" max="5913" width="8.83203125" style="23"/>
    <col min="5914" max="5914" width="2.5" style="23" customWidth="1"/>
    <col min="5915" max="6144" width="8.83203125" style="23"/>
    <col min="6145" max="6145" width="3" style="23" customWidth="1"/>
    <col min="6146" max="6146" width="2.5" style="23" customWidth="1"/>
    <col min="6147" max="6147" width="15.6640625" style="23" customWidth="1"/>
    <col min="6148" max="6148" width="2.6640625" style="23" customWidth="1"/>
    <col min="6149" max="6156" width="8.83203125" style="23"/>
    <col min="6157" max="6157" width="2.5" style="23" customWidth="1"/>
    <col min="6158" max="6158" width="5.33203125" style="23" customWidth="1"/>
    <col min="6159" max="6159" width="2.5" style="23" customWidth="1"/>
    <col min="6160" max="6160" width="4.1640625" style="23" customWidth="1"/>
    <col min="6161" max="6169" width="8.83203125" style="23"/>
    <col min="6170" max="6170" width="2.5" style="23" customWidth="1"/>
    <col min="6171" max="6400" width="8.83203125" style="23"/>
    <col min="6401" max="6401" width="3" style="23" customWidth="1"/>
    <col min="6402" max="6402" width="2.5" style="23" customWidth="1"/>
    <col min="6403" max="6403" width="15.6640625" style="23" customWidth="1"/>
    <col min="6404" max="6404" width="2.6640625" style="23" customWidth="1"/>
    <col min="6405" max="6412" width="8.83203125" style="23"/>
    <col min="6413" max="6413" width="2.5" style="23" customWidth="1"/>
    <col min="6414" max="6414" width="5.33203125" style="23" customWidth="1"/>
    <col min="6415" max="6415" width="2.5" style="23" customWidth="1"/>
    <col min="6416" max="6416" width="4.1640625" style="23" customWidth="1"/>
    <col min="6417" max="6425" width="8.83203125" style="23"/>
    <col min="6426" max="6426" width="2.5" style="23" customWidth="1"/>
    <col min="6427" max="6656" width="8.83203125" style="23"/>
    <col min="6657" max="6657" width="3" style="23" customWidth="1"/>
    <col min="6658" max="6658" width="2.5" style="23" customWidth="1"/>
    <col min="6659" max="6659" width="15.6640625" style="23" customWidth="1"/>
    <col min="6660" max="6660" width="2.6640625" style="23" customWidth="1"/>
    <col min="6661" max="6668" width="8.83203125" style="23"/>
    <col min="6669" max="6669" width="2.5" style="23" customWidth="1"/>
    <col min="6670" max="6670" width="5.33203125" style="23" customWidth="1"/>
    <col min="6671" max="6671" width="2.5" style="23" customWidth="1"/>
    <col min="6672" max="6672" width="4.1640625" style="23" customWidth="1"/>
    <col min="6673" max="6681" width="8.83203125" style="23"/>
    <col min="6682" max="6682" width="2.5" style="23" customWidth="1"/>
    <col min="6683" max="6912" width="8.83203125" style="23"/>
    <col min="6913" max="6913" width="3" style="23" customWidth="1"/>
    <col min="6914" max="6914" width="2.5" style="23" customWidth="1"/>
    <col min="6915" max="6915" width="15.6640625" style="23" customWidth="1"/>
    <col min="6916" max="6916" width="2.6640625" style="23" customWidth="1"/>
    <col min="6917" max="6924" width="8.83203125" style="23"/>
    <col min="6925" max="6925" width="2.5" style="23" customWidth="1"/>
    <col min="6926" max="6926" width="5.33203125" style="23" customWidth="1"/>
    <col min="6927" max="6927" width="2.5" style="23" customWidth="1"/>
    <col min="6928" max="6928" width="4.1640625" style="23" customWidth="1"/>
    <col min="6929" max="6937" width="8.83203125" style="23"/>
    <col min="6938" max="6938" width="2.5" style="23" customWidth="1"/>
    <col min="6939" max="7168" width="8.83203125" style="23"/>
    <col min="7169" max="7169" width="3" style="23" customWidth="1"/>
    <col min="7170" max="7170" width="2.5" style="23" customWidth="1"/>
    <col min="7171" max="7171" width="15.6640625" style="23" customWidth="1"/>
    <col min="7172" max="7172" width="2.6640625" style="23" customWidth="1"/>
    <col min="7173" max="7180" width="8.83203125" style="23"/>
    <col min="7181" max="7181" width="2.5" style="23" customWidth="1"/>
    <col min="7182" max="7182" width="5.33203125" style="23" customWidth="1"/>
    <col min="7183" max="7183" width="2.5" style="23" customWidth="1"/>
    <col min="7184" max="7184" width="4.1640625" style="23" customWidth="1"/>
    <col min="7185" max="7193" width="8.83203125" style="23"/>
    <col min="7194" max="7194" width="2.5" style="23" customWidth="1"/>
    <col min="7195" max="7424" width="8.83203125" style="23"/>
    <col min="7425" max="7425" width="3" style="23" customWidth="1"/>
    <col min="7426" max="7426" width="2.5" style="23" customWidth="1"/>
    <col min="7427" max="7427" width="15.6640625" style="23" customWidth="1"/>
    <col min="7428" max="7428" width="2.6640625" style="23" customWidth="1"/>
    <col min="7429" max="7436" width="8.83203125" style="23"/>
    <col min="7437" max="7437" width="2.5" style="23" customWidth="1"/>
    <col min="7438" max="7438" width="5.33203125" style="23" customWidth="1"/>
    <col min="7439" max="7439" width="2.5" style="23" customWidth="1"/>
    <col min="7440" max="7440" width="4.1640625" style="23" customWidth="1"/>
    <col min="7441" max="7449" width="8.83203125" style="23"/>
    <col min="7450" max="7450" width="2.5" style="23" customWidth="1"/>
    <col min="7451" max="7680" width="8.83203125" style="23"/>
    <col min="7681" max="7681" width="3" style="23" customWidth="1"/>
    <col min="7682" max="7682" width="2.5" style="23" customWidth="1"/>
    <col min="7683" max="7683" width="15.6640625" style="23" customWidth="1"/>
    <col min="7684" max="7684" width="2.6640625" style="23" customWidth="1"/>
    <col min="7685" max="7692" width="8.83203125" style="23"/>
    <col min="7693" max="7693" width="2.5" style="23" customWidth="1"/>
    <col min="7694" max="7694" width="5.33203125" style="23" customWidth="1"/>
    <col min="7695" max="7695" width="2.5" style="23" customWidth="1"/>
    <col min="7696" max="7696" width="4.1640625" style="23" customWidth="1"/>
    <col min="7697" max="7705" width="8.83203125" style="23"/>
    <col min="7706" max="7706" width="2.5" style="23" customWidth="1"/>
    <col min="7707" max="7936" width="8.83203125" style="23"/>
    <col min="7937" max="7937" width="3" style="23" customWidth="1"/>
    <col min="7938" max="7938" width="2.5" style="23" customWidth="1"/>
    <col min="7939" max="7939" width="15.6640625" style="23" customWidth="1"/>
    <col min="7940" max="7940" width="2.6640625" style="23" customWidth="1"/>
    <col min="7941" max="7948" width="8.83203125" style="23"/>
    <col min="7949" max="7949" width="2.5" style="23" customWidth="1"/>
    <col min="7950" max="7950" width="5.33203125" style="23" customWidth="1"/>
    <col min="7951" max="7951" width="2.5" style="23" customWidth="1"/>
    <col min="7952" max="7952" width="4.1640625" style="23" customWidth="1"/>
    <col min="7953" max="7961" width="8.83203125" style="23"/>
    <col min="7962" max="7962" width="2.5" style="23" customWidth="1"/>
    <col min="7963" max="8192" width="8.83203125" style="23"/>
    <col min="8193" max="8193" width="3" style="23" customWidth="1"/>
    <col min="8194" max="8194" width="2.5" style="23" customWidth="1"/>
    <col min="8195" max="8195" width="15.6640625" style="23" customWidth="1"/>
    <col min="8196" max="8196" width="2.6640625" style="23" customWidth="1"/>
    <col min="8197" max="8204" width="8.83203125" style="23"/>
    <col min="8205" max="8205" width="2.5" style="23" customWidth="1"/>
    <col min="8206" max="8206" width="5.33203125" style="23" customWidth="1"/>
    <col min="8207" max="8207" width="2.5" style="23" customWidth="1"/>
    <col min="8208" max="8208" width="4.1640625" style="23" customWidth="1"/>
    <col min="8209" max="8217" width="8.83203125" style="23"/>
    <col min="8218" max="8218" width="2.5" style="23" customWidth="1"/>
    <col min="8219" max="8448" width="8.83203125" style="23"/>
    <col min="8449" max="8449" width="3" style="23" customWidth="1"/>
    <col min="8450" max="8450" width="2.5" style="23" customWidth="1"/>
    <col min="8451" max="8451" width="15.6640625" style="23" customWidth="1"/>
    <col min="8452" max="8452" width="2.6640625" style="23" customWidth="1"/>
    <col min="8453" max="8460" width="8.83203125" style="23"/>
    <col min="8461" max="8461" width="2.5" style="23" customWidth="1"/>
    <col min="8462" max="8462" width="5.33203125" style="23" customWidth="1"/>
    <col min="8463" max="8463" width="2.5" style="23" customWidth="1"/>
    <col min="8464" max="8464" width="4.1640625" style="23" customWidth="1"/>
    <col min="8465" max="8473" width="8.83203125" style="23"/>
    <col min="8474" max="8474" width="2.5" style="23" customWidth="1"/>
    <col min="8475" max="8704" width="8.83203125" style="23"/>
    <col min="8705" max="8705" width="3" style="23" customWidth="1"/>
    <col min="8706" max="8706" width="2.5" style="23" customWidth="1"/>
    <col min="8707" max="8707" width="15.6640625" style="23" customWidth="1"/>
    <col min="8708" max="8708" width="2.6640625" style="23" customWidth="1"/>
    <col min="8709" max="8716" width="8.83203125" style="23"/>
    <col min="8717" max="8717" width="2.5" style="23" customWidth="1"/>
    <col min="8718" max="8718" width="5.33203125" style="23" customWidth="1"/>
    <col min="8719" max="8719" width="2.5" style="23" customWidth="1"/>
    <col min="8720" max="8720" width="4.1640625" style="23" customWidth="1"/>
    <col min="8721" max="8729" width="8.83203125" style="23"/>
    <col min="8730" max="8730" width="2.5" style="23" customWidth="1"/>
    <col min="8731" max="8960" width="8.83203125" style="23"/>
    <col min="8961" max="8961" width="3" style="23" customWidth="1"/>
    <col min="8962" max="8962" width="2.5" style="23" customWidth="1"/>
    <col min="8963" max="8963" width="15.6640625" style="23" customWidth="1"/>
    <col min="8964" max="8964" width="2.6640625" style="23" customWidth="1"/>
    <col min="8965" max="8972" width="8.83203125" style="23"/>
    <col min="8973" max="8973" width="2.5" style="23" customWidth="1"/>
    <col min="8974" max="8974" width="5.33203125" style="23" customWidth="1"/>
    <col min="8975" max="8975" width="2.5" style="23" customWidth="1"/>
    <col min="8976" max="8976" width="4.1640625" style="23" customWidth="1"/>
    <col min="8977" max="8985" width="8.83203125" style="23"/>
    <col min="8986" max="8986" width="2.5" style="23" customWidth="1"/>
    <col min="8987" max="9216" width="8.83203125" style="23"/>
    <col min="9217" max="9217" width="3" style="23" customWidth="1"/>
    <col min="9218" max="9218" width="2.5" style="23" customWidth="1"/>
    <col min="9219" max="9219" width="15.6640625" style="23" customWidth="1"/>
    <col min="9220" max="9220" width="2.6640625" style="23" customWidth="1"/>
    <col min="9221" max="9228" width="8.83203125" style="23"/>
    <col min="9229" max="9229" width="2.5" style="23" customWidth="1"/>
    <col min="9230" max="9230" width="5.33203125" style="23" customWidth="1"/>
    <col min="9231" max="9231" width="2.5" style="23" customWidth="1"/>
    <col min="9232" max="9232" width="4.1640625" style="23" customWidth="1"/>
    <col min="9233" max="9241" width="8.83203125" style="23"/>
    <col min="9242" max="9242" width="2.5" style="23" customWidth="1"/>
    <col min="9243" max="9472" width="8.83203125" style="23"/>
    <col min="9473" max="9473" width="3" style="23" customWidth="1"/>
    <col min="9474" max="9474" width="2.5" style="23" customWidth="1"/>
    <col min="9475" max="9475" width="15.6640625" style="23" customWidth="1"/>
    <col min="9476" max="9476" width="2.6640625" style="23" customWidth="1"/>
    <col min="9477" max="9484" width="8.83203125" style="23"/>
    <col min="9485" max="9485" width="2.5" style="23" customWidth="1"/>
    <col min="9486" max="9486" width="5.33203125" style="23" customWidth="1"/>
    <col min="9487" max="9487" width="2.5" style="23" customWidth="1"/>
    <col min="9488" max="9488" width="4.1640625" style="23" customWidth="1"/>
    <col min="9489" max="9497" width="8.83203125" style="23"/>
    <col min="9498" max="9498" width="2.5" style="23" customWidth="1"/>
    <col min="9499" max="9728" width="8.83203125" style="23"/>
    <col min="9729" max="9729" width="3" style="23" customWidth="1"/>
    <col min="9730" max="9730" width="2.5" style="23" customWidth="1"/>
    <col min="9731" max="9731" width="15.6640625" style="23" customWidth="1"/>
    <col min="9732" max="9732" width="2.6640625" style="23" customWidth="1"/>
    <col min="9733" max="9740" width="8.83203125" style="23"/>
    <col min="9741" max="9741" width="2.5" style="23" customWidth="1"/>
    <col min="9742" max="9742" width="5.33203125" style="23" customWidth="1"/>
    <col min="9743" max="9743" width="2.5" style="23" customWidth="1"/>
    <col min="9744" max="9744" width="4.1640625" style="23" customWidth="1"/>
    <col min="9745" max="9753" width="8.83203125" style="23"/>
    <col min="9754" max="9754" width="2.5" style="23" customWidth="1"/>
    <col min="9755" max="9984" width="8.83203125" style="23"/>
    <col min="9985" max="9985" width="3" style="23" customWidth="1"/>
    <col min="9986" max="9986" width="2.5" style="23" customWidth="1"/>
    <col min="9987" max="9987" width="15.6640625" style="23" customWidth="1"/>
    <col min="9988" max="9988" width="2.6640625" style="23" customWidth="1"/>
    <col min="9989" max="9996" width="8.83203125" style="23"/>
    <col min="9997" max="9997" width="2.5" style="23" customWidth="1"/>
    <col min="9998" max="9998" width="5.33203125" style="23" customWidth="1"/>
    <col min="9999" max="9999" width="2.5" style="23" customWidth="1"/>
    <col min="10000" max="10000" width="4.1640625" style="23" customWidth="1"/>
    <col min="10001" max="10009" width="8.83203125" style="23"/>
    <col min="10010" max="10010" width="2.5" style="23" customWidth="1"/>
    <col min="10011" max="10240" width="8.83203125" style="23"/>
    <col min="10241" max="10241" width="3" style="23" customWidth="1"/>
    <col min="10242" max="10242" width="2.5" style="23" customWidth="1"/>
    <col min="10243" max="10243" width="15.6640625" style="23" customWidth="1"/>
    <col min="10244" max="10244" width="2.6640625" style="23" customWidth="1"/>
    <col min="10245" max="10252" width="8.83203125" style="23"/>
    <col min="10253" max="10253" width="2.5" style="23" customWidth="1"/>
    <col min="10254" max="10254" width="5.33203125" style="23" customWidth="1"/>
    <col min="10255" max="10255" width="2.5" style="23" customWidth="1"/>
    <col min="10256" max="10256" width="4.1640625" style="23" customWidth="1"/>
    <col min="10257" max="10265" width="8.83203125" style="23"/>
    <col min="10266" max="10266" width="2.5" style="23" customWidth="1"/>
    <col min="10267" max="10496" width="8.83203125" style="23"/>
    <col min="10497" max="10497" width="3" style="23" customWidth="1"/>
    <col min="10498" max="10498" width="2.5" style="23" customWidth="1"/>
    <col min="10499" max="10499" width="15.6640625" style="23" customWidth="1"/>
    <col min="10500" max="10500" width="2.6640625" style="23" customWidth="1"/>
    <col min="10501" max="10508" width="8.83203125" style="23"/>
    <col min="10509" max="10509" width="2.5" style="23" customWidth="1"/>
    <col min="10510" max="10510" width="5.33203125" style="23" customWidth="1"/>
    <col min="10511" max="10511" width="2.5" style="23" customWidth="1"/>
    <col min="10512" max="10512" width="4.1640625" style="23" customWidth="1"/>
    <col min="10513" max="10521" width="8.83203125" style="23"/>
    <col min="10522" max="10522" width="2.5" style="23" customWidth="1"/>
    <col min="10523" max="10752" width="8.83203125" style="23"/>
    <col min="10753" max="10753" width="3" style="23" customWidth="1"/>
    <col min="10754" max="10754" width="2.5" style="23" customWidth="1"/>
    <col min="10755" max="10755" width="15.6640625" style="23" customWidth="1"/>
    <col min="10756" max="10756" width="2.6640625" style="23" customWidth="1"/>
    <col min="10757" max="10764" width="8.83203125" style="23"/>
    <col min="10765" max="10765" width="2.5" style="23" customWidth="1"/>
    <col min="10766" max="10766" width="5.33203125" style="23" customWidth="1"/>
    <col min="10767" max="10767" width="2.5" style="23" customWidth="1"/>
    <col min="10768" max="10768" width="4.1640625" style="23" customWidth="1"/>
    <col min="10769" max="10777" width="8.83203125" style="23"/>
    <col min="10778" max="10778" width="2.5" style="23" customWidth="1"/>
    <col min="10779" max="11008" width="8.83203125" style="23"/>
    <col min="11009" max="11009" width="3" style="23" customWidth="1"/>
    <col min="11010" max="11010" width="2.5" style="23" customWidth="1"/>
    <col min="11011" max="11011" width="15.6640625" style="23" customWidth="1"/>
    <col min="11012" max="11012" width="2.6640625" style="23" customWidth="1"/>
    <col min="11013" max="11020" width="8.83203125" style="23"/>
    <col min="11021" max="11021" width="2.5" style="23" customWidth="1"/>
    <col min="11022" max="11022" width="5.33203125" style="23" customWidth="1"/>
    <col min="11023" max="11023" width="2.5" style="23" customWidth="1"/>
    <col min="11024" max="11024" width="4.1640625" style="23" customWidth="1"/>
    <col min="11025" max="11033" width="8.83203125" style="23"/>
    <col min="11034" max="11034" width="2.5" style="23" customWidth="1"/>
    <col min="11035" max="11264" width="8.83203125" style="23"/>
    <col min="11265" max="11265" width="3" style="23" customWidth="1"/>
    <col min="11266" max="11266" width="2.5" style="23" customWidth="1"/>
    <col min="11267" max="11267" width="15.6640625" style="23" customWidth="1"/>
    <col min="11268" max="11268" width="2.6640625" style="23" customWidth="1"/>
    <col min="11269" max="11276" width="8.83203125" style="23"/>
    <col min="11277" max="11277" width="2.5" style="23" customWidth="1"/>
    <col min="11278" max="11278" width="5.33203125" style="23" customWidth="1"/>
    <col min="11279" max="11279" width="2.5" style="23" customWidth="1"/>
    <col min="11280" max="11280" width="4.1640625" style="23" customWidth="1"/>
    <col min="11281" max="11289" width="8.83203125" style="23"/>
    <col min="11290" max="11290" width="2.5" style="23" customWidth="1"/>
    <col min="11291" max="11520" width="8.83203125" style="23"/>
    <col min="11521" max="11521" width="3" style="23" customWidth="1"/>
    <col min="11522" max="11522" width="2.5" style="23" customWidth="1"/>
    <col min="11523" max="11523" width="15.6640625" style="23" customWidth="1"/>
    <col min="11524" max="11524" width="2.6640625" style="23" customWidth="1"/>
    <col min="11525" max="11532" width="8.83203125" style="23"/>
    <col min="11533" max="11533" width="2.5" style="23" customWidth="1"/>
    <col min="11534" max="11534" width="5.33203125" style="23" customWidth="1"/>
    <col min="11535" max="11535" width="2.5" style="23" customWidth="1"/>
    <col min="11536" max="11536" width="4.1640625" style="23" customWidth="1"/>
    <col min="11537" max="11545" width="8.83203125" style="23"/>
    <col min="11546" max="11546" width="2.5" style="23" customWidth="1"/>
    <col min="11547" max="11776" width="8.83203125" style="23"/>
    <col min="11777" max="11777" width="3" style="23" customWidth="1"/>
    <col min="11778" max="11778" width="2.5" style="23" customWidth="1"/>
    <col min="11779" max="11779" width="15.6640625" style="23" customWidth="1"/>
    <col min="11780" max="11780" width="2.6640625" style="23" customWidth="1"/>
    <col min="11781" max="11788" width="8.83203125" style="23"/>
    <col min="11789" max="11789" width="2.5" style="23" customWidth="1"/>
    <col min="11790" max="11790" width="5.33203125" style="23" customWidth="1"/>
    <col min="11791" max="11791" width="2.5" style="23" customWidth="1"/>
    <col min="11792" max="11792" width="4.1640625" style="23" customWidth="1"/>
    <col min="11793" max="11801" width="8.83203125" style="23"/>
    <col min="11802" max="11802" width="2.5" style="23" customWidth="1"/>
    <col min="11803" max="12032" width="8.83203125" style="23"/>
    <col min="12033" max="12033" width="3" style="23" customWidth="1"/>
    <col min="12034" max="12034" width="2.5" style="23" customWidth="1"/>
    <col min="12035" max="12035" width="15.6640625" style="23" customWidth="1"/>
    <col min="12036" max="12036" width="2.6640625" style="23" customWidth="1"/>
    <col min="12037" max="12044" width="8.83203125" style="23"/>
    <col min="12045" max="12045" width="2.5" style="23" customWidth="1"/>
    <col min="12046" max="12046" width="5.33203125" style="23" customWidth="1"/>
    <col min="12047" max="12047" width="2.5" style="23" customWidth="1"/>
    <col min="12048" max="12048" width="4.1640625" style="23" customWidth="1"/>
    <col min="12049" max="12057" width="8.83203125" style="23"/>
    <col min="12058" max="12058" width="2.5" style="23" customWidth="1"/>
    <col min="12059" max="12288" width="8.83203125" style="23"/>
    <col min="12289" max="12289" width="3" style="23" customWidth="1"/>
    <col min="12290" max="12290" width="2.5" style="23" customWidth="1"/>
    <col min="12291" max="12291" width="15.6640625" style="23" customWidth="1"/>
    <col min="12292" max="12292" width="2.6640625" style="23" customWidth="1"/>
    <col min="12293" max="12300" width="8.83203125" style="23"/>
    <col min="12301" max="12301" width="2.5" style="23" customWidth="1"/>
    <col min="12302" max="12302" width="5.33203125" style="23" customWidth="1"/>
    <col min="12303" max="12303" width="2.5" style="23" customWidth="1"/>
    <col min="12304" max="12304" width="4.1640625" style="23" customWidth="1"/>
    <col min="12305" max="12313" width="8.83203125" style="23"/>
    <col min="12314" max="12314" width="2.5" style="23" customWidth="1"/>
    <col min="12315" max="12544" width="8.83203125" style="23"/>
    <col min="12545" max="12545" width="3" style="23" customWidth="1"/>
    <col min="12546" max="12546" width="2.5" style="23" customWidth="1"/>
    <col min="12547" max="12547" width="15.6640625" style="23" customWidth="1"/>
    <col min="12548" max="12548" width="2.6640625" style="23" customWidth="1"/>
    <col min="12549" max="12556" width="8.83203125" style="23"/>
    <col min="12557" max="12557" width="2.5" style="23" customWidth="1"/>
    <col min="12558" max="12558" width="5.33203125" style="23" customWidth="1"/>
    <col min="12559" max="12559" width="2.5" style="23" customWidth="1"/>
    <col min="12560" max="12560" width="4.1640625" style="23" customWidth="1"/>
    <col min="12561" max="12569" width="8.83203125" style="23"/>
    <col min="12570" max="12570" width="2.5" style="23" customWidth="1"/>
    <col min="12571" max="12800" width="8.83203125" style="23"/>
    <col min="12801" max="12801" width="3" style="23" customWidth="1"/>
    <col min="12802" max="12802" width="2.5" style="23" customWidth="1"/>
    <col min="12803" max="12803" width="15.6640625" style="23" customWidth="1"/>
    <col min="12804" max="12804" width="2.6640625" style="23" customWidth="1"/>
    <col min="12805" max="12812" width="8.83203125" style="23"/>
    <col min="12813" max="12813" width="2.5" style="23" customWidth="1"/>
    <col min="12814" max="12814" width="5.33203125" style="23" customWidth="1"/>
    <col min="12815" max="12815" width="2.5" style="23" customWidth="1"/>
    <col min="12816" max="12816" width="4.1640625" style="23" customWidth="1"/>
    <col min="12817" max="12825" width="8.83203125" style="23"/>
    <col min="12826" max="12826" width="2.5" style="23" customWidth="1"/>
    <col min="12827" max="13056" width="8.83203125" style="23"/>
    <col min="13057" max="13057" width="3" style="23" customWidth="1"/>
    <col min="13058" max="13058" width="2.5" style="23" customWidth="1"/>
    <col min="13059" max="13059" width="15.6640625" style="23" customWidth="1"/>
    <col min="13060" max="13060" width="2.6640625" style="23" customWidth="1"/>
    <col min="13061" max="13068" width="8.83203125" style="23"/>
    <col min="13069" max="13069" width="2.5" style="23" customWidth="1"/>
    <col min="13070" max="13070" width="5.33203125" style="23" customWidth="1"/>
    <col min="13071" max="13071" width="2.5" style="23" customWidth="1"/>
    <col min="13072" max="13072" width="4.1640625" style="23" customWidth="1"/>
    <col min="13073" max="13081" width="8.83203125" style="23"/>
    <col min="13082" max="13082" width="2.5" style="23" customWidth="1"/>
    <col min="13083" max="13312" width="8.83203125" style="23"/>
    <col min="13313" max="13313" width="3" style="23" customWidth="1"/>
    <col min="13314" max="13314" width="2.5" style="23" customWidth="1"/>
    <col min="13315" max="13315" width="15.6640625" style="23" customWidth="1"/>
    <col min="13316" max="13316" width="2.6640625" style="23" customWidth="1"/>
    <col min="13317" max="13324" width="8.83203125" style="23"/>
    <col min="13325" max="13325" width="2.5" style="23" customWidth="1"/>
    <col min="13326" max="13326" width="5.33203125" style="23" customWidth="1"/>
    <col min="13327" max="13327" width="2.5" style="23" customWidth="1"/>
    <col min="13328" max="13328" width="4.1640625" style="23" customWidth="1"/>
    <col min="13329" max="13337" width="8.83203125" style="23"/>
    <col min="13338" max="13338" width="2.5" style="23" customWidth="1"/>
    <col min="13339" max="13568" width="8.83203125" style="23"/>
    <col min="13569" max="13569" width="3" style="23" customWidth="1"/>
    <col min="13570" max="13570" width="2.5" style="23" customWidth="1"/>
    <col min="13571" max="13571" width="15.6640625" style="23" customWidth="1"/>
    <col min="13572" max="13572" width="2.6640625" style="23" customWidth="1"/>
    <col min="13573" max="13580" width="8.83203125" style="23"/>
    <col min="13581" max="13581" width="2.5" style="23" customWidth="1"/>
    <col min="13582" max="13582" width="5.33203125" style="23" customWidth="1"/>
    <col min="13583" max="13583" width="2.5" style="23" customWidth="1"/>
    <col min="13584" max="13584" width="4.1640625" style="23" customWidth="1"/>
    <col min="13585" max="13593" width="8.83203125" style="23"/>
    <col min="13594" max="13594" width="2.5" style="23" customWidth="1"/>
    <col min="13595" max="13824" width="8.83203125" style="23"/>
    <col min="13825" max="13825" width="3" style="23" customWidth="1"/>
    <col min="13826" max="13826" width="2.5" style="23" customWidth="1"/>
    <col min="13827" max="13827" width="15.6640625" style="23" customWidth="1"/>
    <col min="13828" max="13828" width="2.6640625" style="23" customWidth="1"/>
    <col min="13829" max="13836" width="8.83203125" style="23"/>
    <col min="13837" max="13837" width="2.5" style="23" customWidth="1"/>
    <col min="13838" max="13838" width="5.33203125" style="23" customWidth="1"/>
    <col min="13839" max="13839" width="2.5" style="23" customWidth="1"/>
    <col min="13840" max="13840" width="4.1640625" style="23" customWidth="1"/>
    <col min="13841" max="13849" width="8.83203125" style="23"/>
    <col min="13850" max="13850" width="2.5" style="23" customWidth="1"/>
    <col min="13851" max="14080" width="8.83203125" style="23"/>
    <col min="14081" max="14081" width="3" style="23" customWidth="1"/>
    <col min="14082" max="14082" width="2.5" style="23" customWidth="1"/>
    <col min="14083" max="14083" width="15.6640625" style="23" customWidth="1"/>
    <col min="14084" max="14084" width="2.6640625" style="23" customWidth="1"/>
    <col min="14085" max="14092" width="8.83203125" style="23"/>
    <col min="14093" max="14093" width="2.5" style="23" customWidth="1"/>
    <col min="14094" max="14094" width="5.33203125" style="23" customWidth="1"/>
    <col min="14095" max="14095" width="2.5" style="23" customWidth="1"/>
    <col min="14096" max="14096" width="4.1640625" style="23" customWidth="1"/>
    <col min="14097" max="14105" width="8.83203125" style="23"/>
    <col min="14106" max="14106" width="2.5" style="23" customWidth="1"/>
    <col min="14107" max="14336" width="8.83203125" style="23"/>
    <col min="14337" max="14337" width="3" style="23" customWidth="1"/>
    <col min="14338" max="14338" width="2.5" style="23" customWidth="1"/>
    <col min="14339" max="14339" width="15.6640625" style="23" customWidth="1"/>
    <col min="14340" max="14340" width="2.6640625" style="23" customWidth="1"/>
    <col min="14341" max="14348" width="8.83203125" style="23"/>
    <col min="14349" max="14349" width="2.5" style="23" customWidth="1"/>
    <col min="14350" max="14350" width="5.33203125" style="23" customWidth="1"/>
    <col min="14351" max="14351" width="2.5" style="23" customWidth="1"/>
    <col min="14352" max="14352" width="4.1640625" style="23" customWidth="1"/>
    <col min="14353" max="14361" width="8.83203125" style="23"/>
    <col min="14362" max="14362" width="2.5" style="23" customWidth="1"/>
    <col min="14363" max="14592" width="8.83203125" style="23"/>
    <col min="14593" max="14593" width="3" style="23" customWidth="1"/>
    <col min="14594" max="14594" width="2.5" style="23" customWidth="1"/>
    <col min="14595" max="14595" width="15.6640625" style="23" customWidth="1"/>
    <col min="14596" max="14596" width="2.6640625" style="23" customWidth="1"/>
    <col min="14597" max="14604" width="8.83203125" style="23"/>
    <col min="14605" max="14605" width="2.5" style="23" customWidth="1"/>
    <col min="14606" max="14606" width="5.33203125" style="23" customWidth="1"/>
    <col min="14607" max="14607" width="2.5" style="23" customWidth="1"/>
    <col min="14608" max="14608" width="4.1640625" style="23" customWidth="1"/>
    <col min="14609" max="14617" width="8.83203125" style="23"/>
    <col min="14618" max="14618" width="2.5" style="23" customWidth="1"/>
    <col min="14619" max="14848" width="8.83203125" style="23"/>
    <col min="14849" max="14849" width="3" style="23" customWidth="1"/>
    <col min="14850" max="14850" width="2.5" style="23" customWidth="1"/>
    <col min="14851" max="14851" width="15.6640625" style="23" customWidth="1"/>
    <col min="14852" max="14852" width="2.6640625" style="23" customWidth="1"/>
    <col min="14853" max="14860" width="8.83203125" style="23"/>
    <col min="14861" max="14861" width="2.5" style="23" customWidth="1"/>
    <col min="14862" max="14862" width="5.33203125" style="23" customWidth="1"/>
    <col min="14863" max="14863" width="2.5" style="23" customWidth="1"/>
    <col min="14864" max="14864" width="4.1640625" style="23" customWidth="1"/>
    <col min="14865" max="14873" width="8.83203125" style="23"/>
    <col min="14874" max="14874" width="2.5" style="23" customWidth="1"/>
    <col min="14875" max="15104" width="8.83203125" style="23"/>
    <col min="15105" max="15105" width="3" style="23" customWidth="1"/>
    <col min="15106" max="15106" width="2.5" style="23" customWidth="1"/>
    <col min="15107" max="15107" width="15.6640625" style="23" customWidth="1"/>
    <col min="15108" max="15108" width="2.6640625" style="23" customWidth="1"/>
    <col min="15109" max="15116" width="8.83203125" style="23"/>
    <col min="15117" max="15117" width="2.5" style="23" customWidth="1"/>
    <col min="15118" max="15118" width="5.33203125" style="23" customWidth="1"/>
    <col min="15119" max="15119" width="2.5" style="23" customWidth="1"/>
    <col min="15120" max="15120" width="4.1640625" style="23" customWidth="1"/>
    <col min="15121" max="15129" width="8.83203125" style="23"/>
    <col min="15130" max="15130" width="2.5" style="23" customWidth="1"/>
    <col min="15131" max="15360" width="8.83203125" style="23"/>
    <col min="15361" max="15361" width="3" style="23" customWidth="1"/>
    <col min="15362" max="15362" width="2.5" style="23" customWidth="1"/>
    <col min="15363" max="15363" width="15.6640625" style="23" customWidth="1"/>
    <col min="15364" max="15364" width="2.6640625" style="23" customWidth="1"/>
    <col min="15365" max="15372" width="8.83203125" style="23"/>
    <col min="15373" max="15373" width="2.5" style="23" customWidth="1"/>
    <col min="15374" max="15374" width="5.33203125" style="23" customWidth="1"/>
    <col min="15375" max="15375" width="2.5" style="23" customWidth="1"/>
    <col min="15376" max="15376" width="4.1640625" style="23" customWidth="1"/>
    <col min="15377" max="15385" width="8.83203125" style="23"/>
    <col min="15386" max="15386" width="2.5" style="23" customWidth="1"/>
    <col min="15387" max="15616" width="8.83203125" style="23"/>
    <col min="15617" max="15617" width="3" style="23" customWidth="1"/>
    <col min="15618" max="15618" width="2.5" style="23" customWidth="1"/>
    <col min="15619" max="15619" width="15.6640625" style="23" customWidth="1"/>
    <col min="15620" max="15620" width="2.6640625" style="23" customWidth="1"/>
    <col min="15621" max="15628" width="8.83203125" style="23"/>
    <col min="15629" max="15629" width="2.5" style="23" customWidth="1"/>
    <col min="15630" max="15630" width="5.33203125" style="23" customWidth="1"/>
    <col min="15631" max="15631" width="2.5" style="23" customWidth="1"/>
    <col min="15632" max="15632" width="4.1640625" style="23" customWidth="1"/>
    <col min="15633" max="15641" width="8.83203125" style="23"/>
    <col min="15642" max="15642" width="2.5" style="23" customWidth="1"/>
    <col min="15643" max="15872" width="8.83203125" style="23"/>
    <col min="15873" max="15873" width="3" style="23" customWidth="1"/>
    <col min="15874" max="15874" width="2.5" style="23" customWidth="1"/>
    <col min="15875" max="15875" width="15.6640625" style="23" customWidth="1"/>
    <col min="15876" max="15876" width="2.6640625" style="23" customWidth="1"/>
    <col min="15877" max="15884" width="8.83203125" style="23"/>
    <col min="15885" max="15885" width="2.5" style="23" customWidth="1"/>
    <col min="15886" max="15886" width="5.33203125" style="23" customWidth="1"/>
    <col min="15887" max="15887" width="2.5" style="23" customWidth="1"/>
    <col min="15888" max="15888" width="4.1640625" style="23" customWidth="1"/>
    <col min="15889" max="15897" width="8.83203125" style="23"/>
    <col min="15898" max="15898" width="2.5" style="23" customWidth="1"/>
    <col min="15899" max="16128" width="8.83203125" style="23"/>
    <col min="16129" max="16129" width="3" style="23" customWidth="1"/>
    <col min="16130" max="16130" width="2.5" style="23" customWidth="1"/>
    <col min="16131" max="16131" width="15.6640625" style="23" customWidth="1"/>
    <col min="16132" max="16132" width="2.6640625" style="23" customWidth="1"/>
    <col min="16133" max="16140" width="8.83203125" style="23"/>
    <col min="16141" max="16141" width="2.5" style="23" customWidth="1"/>
    <col min="16142" max="16142" width="5.33203125" style="23" customWidth="1"/>
    <col min="16143" max="16143" width="2.5" style="23" customWidth="1"/>
    <col min="16144" max="16144" width="4.1640625" style="23" customWidth="1"/>
    <col min="16145" max="16153" width="8.83203125" style="23"/>
    <col min="16154" max="16154" width="2.5" style="23" customWidth="1"/>
    <col min="16155" max="16384" width="8.83203125" style="23"/>
  </cols>
  <sheetData>
    <row r="1" spans="1:26">
      <c r="A1" s="15"/>
      <c r="B1" s="15"/>
      <c r="C1" s="15"/>
      <c r="D1" s="15"/>
      <c r="E1" s="15"/>
      <c r="F1" s="15"/>
      <c r="G1" s="15"/>
      <c r="H1" s="15"/>
      <c r="I1" s="15"/>
      <c r="J1" s="15"/>
      <c r="K1" s="15"/>
      <c r="L1" s="15"/>
      <c r="M1" s="15"/>
    </row>
    <row r="2" spans="1:26" s="15" customFormat="1">
      <c r="B2" s="16"/>
      <c r="C2" s="17"/>
      <c r="D2" s="16"/>
      <c r="E2" s="16"/>
      <c r="F2" s="16"/>
      <c r="G2" s="16"/>
      <c r="H2" s="16"/>
      <c r="I2" s="16"/>
      <c r="J2" s="16"/>
      <c r="K2" s="16"/>
      <c r="L2" s="16"/>
      <c r="M2" s="16"/>
      <c r="O2" s="16"/>
      <c r="P2" s="17"/>
      <c r="Q2" s="16"/>
      <c r="R2" s="16"/>
      <c r="S2" s="16"/>
      <c r="T2" s="16"/>
      <c r="U2" s="16"/>
      <c r="V2" s="16"/>
      <c r="W2" s="16"/>
      <c r="X2" s="16"/>
      <c r="Y2" s="16"/>
      <c r="Z2" s="16"/>
    </row>
    <row r="3" spans="1:26" ht="17.25" customHeight="1">
      <c r="A3" s="15"/>
      <c r="C3" s="303" t="s">
        <v>1445</v>
      </c>
      <c r="O3" s="16"/>
      <c r="P3" s="112" t="s">
        <v>515</v>
      </c>
      <c r="Q3" s="16"/>
      <c r="R3" s="16"/>
      <c r="S3" s="16"/>
      <c r="T3" s="16"/>
      <c r="U3" s="16"/>
      <c r="V3" s="16"/>
      <c r="W3" s="16"/>
      <c r="X3" s="16"/>
      <c r="Y3" s="16"/>
      <c r="Z3" s="16"/>
    </row>
    <row r="4" spans="1:26" ht="6" customHeight="1">
      <c r="A4" s="15"/>
      <c r="C4" s="18"/>
      <c r="D4" s="19"/>
      <c r="E4" s="19"/>
      <c r="F4" s="19"/>
      <c r="G4" s="19"/>
      <c r="H4" s="19"/>
      <c r="I4" s="19"/>
      <c r="J4" s="19"/>
      <c r="K4" s="19"/>
      <c r="L4" s="19"/>
      <c r="M4" s="20"/>
      <c r="O4" s="16"/>
      <c r="P4" s="18"/>
      <c r="Q4" s="19"/>
      <c r="R4" s="19"/>
      <c r="S4" s="19"/>
      <c r="T4" s="19"/>
      <c r="U4" s="19"/>
      <c r="V4" s="19"/>
      <c r="W4" s="19"/>
      <c r="X4" s="19"/>
      <c r="Y4" s="19"/>
      <c r="Z4" s="20"/>
    </row>
    <row r="5" spans="1:26" ht="17.25" customHeight="1">
      <c r="A5" s="15"/>
      <c r="C5" s="17"/>
      <c r="O5" s="16"/>
      <c r="P5" s="426" t="s">
        <v>1195</v>
      </c>
      <c r="Q5" s="426"/>
      <c r="R5" s="426"/>
      <c r="S5" s="426"/>
      <c r="T5" s="426"/>
      <c r="U5" s="426"/>
      <c r="V5" s="426"/>
      <c r="W5" s="426"/>
      <c r="X5" s="426"/>
      <c r="Y5" s="426"/>
      <c r="Z5" s="16"/>
    </row>
    <row r="6" spans="1:26" ht="22.5" customHeight="1">
      <c r="A6" s="15"/>
      <c r="C6" s="412" t="s">
        <v>534</v>
      </c>
      <c r="D6" s="413"/>
      <c r="E6" s="413"/>
      <c r="F6" s="413"/>
      <c r="G6" s="413"/>
      <c r="H6" s="413"/>
      <c r="I6" s="413"/>
      <c r="J6" s="413"/>
      <c r="K6" s="413"/>
      <c r="L6" s="413"/>
      <c r="M6" s="107"/>
      <c r="O6" s="16"/>
      <c r="P6" s="427"/>
      <c r="Q6" s="427"/>
      <c r="R6" s="427"/>
      <c r="S6" s="427"/>
      <c r="T6" s="427"/>
      <c r="U6" s="427"/>
      <c r="V6" s="427"/>
      <c r="W6" s="427"/>
      <c r="X6" s="427"/>
      <c r="Y6" s="427"/>
      <c r="Z6" s="107"/>
    </row>
    <row r="7" spans="1:26" ht="22.5" customHeight="1">
      <c r="A7" s="15"/>
      <c r="C7" s="413"/>
      <c r="D7" s="413"/>
      <c r="E7" s="413"/>
      <c r="F7" s="413"/>
      <c r="G7" s="413"/>
      <c r="H7" s="413"/>
      <c r="I7" s="413"/>
      <c r="J7" s="413"/>
      <c r="K7" s="413"/>
      <c r="L7" s="413"/>
      <c r="M7" s="107"/>
      <c r="O7" s="16"/>
      <c r="P7" s="427"/>
      <c r="Q7" s="427"/>
      <c r="R7" s="427"/>
      <c r="S7" s="427"/>
      <c r="T7" s="427"/>
      <c r="U7" s="427"/>
      <c r="V7" s="427"/>
      <c r="W7" s="427"/>
      <c r="X7" s="427"/>
      <c r="Y7" s="427"/>
      <c r="Z7" s="107"/>
    </row>
    <row r="8" spans="1:26" ht="6.75" customHeight="1">
      <c r="A8" s="15"/>
      <c r="C8" s="107"/>
      <c r="D8" s="107"/>
      <c r="E8" s="107"/>
      <c r="F8" s="107"/>
      <c r="G8" s="107"/>
      <c r="H8" s="107"/>
      <c r="I8" s="107"/>
      <c r="J8" s="107"/>
      <c r="K8" s="107"/>
      <c r="L8" s="107"/>
      <c r="M8" s="107"/>
      <c r="O8" s="16"/>
      <c r="P8" s="427"/>
      <c r="Q8" s="427"/>
      <c r="R8" s="427"/>
      <c r="S8" s="427"/>
      <c r="T8" s="427"/>
      <c r="U8" s="427"/>
      <c r="V8" s="427"/>
      <c r="W8" s="427"/>
      <c r="X8" s="427"/>
      <c r="Y8" s="427"/>
      <c r="Z8" s="107"/>
    </row>
    <row r="9" spans="1:26" ht="14.25" customHeight="1">
      <c r="A9" s="15"/>
      <c r="C9" s="414" t="s">
        <v>516</v>
      </c>
      <c r="D9" s="107"/>
      <c r="E9" s="420" t="s">
        <v>517</v>
      </c>
      <c r="F9" s="420"/>
      <c r="G9" s="420"/>
      <c r="H9" s="420"/>
      <c r="I9" s="420"/>
      <c r="J9" s="420"/>
      <c r="K9" s="420"/>
      <c r="L9" s="420"/>
      <c r="M9" s="107"/>
      <c r="O9" s="16"/>
      <c r="P9" s="427"/>
      <c r="Q9" s="427"/>
      <c r="R9" s="427"/>
      <c r="S9" s="427"/>
      <c r="T9" s="427"/>
      <c r="U9" s="427"/>
      <c r="V9" s="427"/>
      <c r="W9" s="427"/>
      <c r="X9" s="427"/>
      <c r="Y9" s="427"/>
      <c r="Z9" s="107"/>
    </row>
    <row r="10" spans="1:26" ht="14.25" customHeight="1">
      <c r="A10" s="15"/>
      <c r="C10" s="415"/>
      <c r="D10" s="107"/>
      <c r="E10" s="420"/>
      <c r="F10" s="420"/>
      <c r="G10" s="420"/>
      <c r="H10" s="420"/>
      <c r="I10" s="420"/>
      <c r="J10" s="420"/>
      <c r="K10" s="420"/>
      <c r="L10" s="420"/>
      <c r="M10" s="107"/>
      <c r="O10" s="16"/>
      <c r="P10" s="427"/>
      <c r="Q10" s="427"/>
      <c r="R10" s="427"/>
      <c r="S10" s="427"/>
      <c r="T10" s="427"/>
      <c r="U10" s="427"/>
      <c r="V10" s="427"/>
      <c r="W10" s="427"/>
      <c r="X10" s="427"/>
      <c r="Y10" s="427"/>
      <c r="Z10" s="107"/>
    </row>
    <row r="11" spans="1:26" ht="14.25" customHeight="1">
      <c r="A11" s="15"/>
      <c r="C11" s="415"/>
      <c r="D11" s="107"/>
      <c r="E11" s="420"/>
      <c r="F11" s="420"/>
      <c r="G11" s="420"/>
      <c r="H11" s="420"/>
      <c r="I11" s="420"/>
      <c r="J11" s="420"/>
      <c r="K11" s="420"/>
      <c r="L11" s="420"/>
      <c r="M11" s="107"/>
      <c r="O11" s="16"/>
      <c r="P11" s="427"/>
      <c r="Q11" s="427"/>
      <c r="R11" s="427"/>
      <c r="S11" s="427"/>
      <c r="T11" s="427"/>
      <c r="U11" s="427"/>
      <c r="V11" s="427"/>
      <c r="W11" s="427"/>
      <c r="X11" s="427"/>
      <c r="Y11" s="427"/>
      <c r="Z11" s="107"/>
    </row>
    <row r="12" spans="1:26" ht="14.25" customHeight="1">
      <c r="A12" s="15"/>
      <c r="C12" s="107"/>
      <c r="D12" s="107"/>
      <c r="E12" s="107"/>
      <c r="F12" s="107"/>
      <c r="G12" s="107"/>
      <c r="H12" s="107"/>
      <c r="I12" s="107"/>
      <c r="J12" s="107"/>
      <c r="K12" s="107"/>
      <c r="L12" s="107"/>
      <c r="M12" s="107"/>
      <c r="O12" s="16"/>
      <c r="P12" s="427"/>
      <c r="Q12" s="427"/>
      <c r="R12" s="427"/>
      <c r="S12" s="427"/>
      <c r="T12" s="427"/>
      <c r="U12" s="427"/>
      <c r="V12" s="427"/>
      <c r="W12" s="427"/>
      <c r="X12" s="427"/>
      <c r="Y12" s="427"/>
      <c r="Z12" s="107"/>
    </row>
    <row r="13" spans="1:26" ht="14.25" customHeight="1">
      <c r="A13" s="15"/>
      <c r="C13" s="414" t="s">
        <v>518</v>
      </c>
      <c r="D13" s="107"/>
      <c r="E13" s="422" t="s">
        <v>535</v>
      </c>
      <c r="F13" s="422"/>
      <c r="G13" s="422"/>
      <c r="H13" s="422"/>
      <c r="I13" s="422"/>
      <c r="J13" s="422"/>
      <c r="K13" s="422"/>
      <c r="L13" s="422"/>
      <c r="M13" s="107"/>
      <c r="O13" s="16"/>
      <c r="P13" s="427"/>
      <c r="Q13" s="427"/>
      <c r="R13" s="427"/>
      <c r="S13" s="427"/>
      <c r="T13" s="427"/>
      <c r="U13" s="427"/>
      <c r="V13" s="427"/>
      <c r="W13" s="427"/>
      <c r="X13" s="427"/>
      <c r="Y13" s="427"/>
      <c r="Z13" s="107"/>
    </row>
    <row r="14" spans="1:26" ht="14.25" customHeight="1">
      <c r="A14" s="15"/>
      <c r="C14" s="415"/>
      <c r="D14" s="107"/>
      <c r="E14" s="422"/>
      <c r="F14" s="422"/>
      <c r="G14" s="422"/>
      <c r="H14" s="422"/>
      <c r="I14" s="422"/>
      <c r="J14" s="422"/>
      <c r="K14" s="422"/>
      <c r="L14" s="422"/>
      <c r="M14" s="107"/>
      <c r="O14" s="16"/>
      <c r="P14" s="427"/>
      <c r="Q14" s="427"/>
      <c r="R14" s="427"/>
      <c r="S14" s="427"/>
      <c r="T14" s="427"/>
      <c r="U14" s="427"/>
      <c r="V14" s="427"/>
      <c r="W14" s="427"/>
      <c r="X14" s="427"/>
      <c r="Y14" s="427"/>
      <c r="Z14" s="107"/>
    </row>
    <row r="15" spans="1:26" ht="14.25" customHeight="1">
      <c r="A15" s="15"/>
      <c r="C15" s="415"/>
      <c r="D15" s="107"/>
      <c r="E15" s="422"/>
      <c r="F15" s="422"/>
      <c r="G15" s="422"/>
      <c r="H15" s="422"/>
      <c r="I15" s="422"/>
      <c r="J15" s="422"/>
      <c r="K15" s="422"/>
      <c r="L15" s="422"/>
      <c r="M15" s="107"/>
      <c r="O15" s="16"/>
      <c r="P15" s="427"/>
      <c r="Q15" s="427"/>
      <c r="R15" s="427"/>
      <c r="S15" s="427"/>
      <c r="T15" s="427"/>
      <c r="U15" s="427"/>
      <c r="V15" s="427"/>
      <c r="W15" s="427"/>
      <c r="X15" s="427"/>
      <c r="Y15" s="427"/>
      <c r="Z15" s="107"/>
    </row>
    <row r="16" spans="1:26" ht="6" customHeight="1">
      <c r="A16" s="15"/>
      <c r="C16" s="107"/>
      <c r="D16" s="107"/>
      <c r="E16" s="107"/>
      <c r="F16" s="107"/>
      <c r="G16" s="107"/>
      <c r="H16" s="107"/>
      <c r="I16" s="107"/>
      <c r="J16" s="107"/>
      <c r="K16" s="107"/>
      <c r="L16" s="107"/>
      <c r="M16" s="107"/>
      <c r="O16" s="16"/>
      <c r="P16" s="427"/>
      <c r="Q16" s="427"/>
      <c r="R16" s="427"/>
      <c r="S16" s="427"/>
      <c r="T16" s="427"/>
      <c r="U16" s="427"/>
      <c r="V16" s="427"/>
      <c r="W16" s="427"/>
      <c r="X16" s="427"/>
      <c r="Y16" s="427"/>
      <c r="Z16" s="107"/>
    </row>
    <row r="17" spans="1:26" ht="15.75" customHeight="1">
      <c r="A17" s="15"/>
      <c r="C17" s="113" t="s">
        <v>519</v>
      </c>
      <c r="D17" s="107"/>
      <c r="E17" s="107"/>
      <c r="F17" s="107"/>
      <c r="G17" s="107"/>
      <c r="H17" s="107"/>
      <c r="I17" s="107"/>
      <c r="J17" s="107"/>
      <c r="K17" s="107"/>
      <c r="L17" s="107"/>
      <c r="M17" s="107"/>
      <c r="O17" s="16"/>
      <c r="P17" s="427"/>
      <c r="Q17" s="427"/>
      <c r="R17" s="427"/>
      <c r="S17" s="427"/>
      <c r="T17" s="427"/>
      <c r="U17" s="427"/>
      <c r="V17" s="427"/>
      <c r="W17" s="427"/>
      <c r="X17" s="427"/>
      <c r="Y17" s="427"/>
      <c r="Z17" s="107"/>
    </row>
    <row r="18" spans="1:26" ht="16.5" customHeight="1">
      <c r="A18" s="15"/>
      <c r="C18" s="264" t="s">
        <v>1352</v>
      </c>
      <c r="D18" s="114"/>
      <c r="E18" s="114"/>
      <c r="F18" s="114"/>
      <c r="G18" s="114"/>
      <c r="H18" s="114"/>
      <c r="I18" s="114"/>
      <c r="J18" s="114"/>
      <c r="K18" s="114"/>
      <c r="L18" s="115"/>
      <c r="M18" s="107"/>
      <c r="O18" s="16"/>
      <c r="P18" s="427"/>
      <c r="Q18" s="427"/>
      <c r="R18" s="427"/>
      <c r="S18" s="427"/>
      <c r="T18" s="427"/>
      <c r="U18" s="427"/>
      <c r="V18" s="427"/>
      <c r="W18" s="427"/>
      <c r="X18" s="427"/>
      <c r="Y18" s="427"/>
      <c r="Z18" s="107"/>
    </row>
    <row r="19" spans="1:26" ht="13.5" customHeight="1">
      <c r="A19" s="15"/>
      <c r="C19" s="423" t="s">
        <v>86</v>
      </c>
      <c r="D19" s="20"/>
      <c r="E19" s="416" t="s">
        <v>1362</v>
      </c>
      <c r="F19" s="416"/>
      <c r="G19" s="416"/>
      <c r="H19" s="416"/>
      <c r="I19" s="416"/>
      <c r="J19" s="416"/>
      <c r="K19" s="416"/>
      <c r="L19" s="417"/>
      <c r="M19" s="116"/>
      <c r="O19" s="16"/>
      <c r="P19" s="427"/>
      <c r="Q19" s="427"/>
      <c r="R19" s="427"/>
      <c r="S19" s="427"/>
      <c r="T19" s="427"/>
      <c r="U19" s="427"/>
      <c r="V19" s="427"/>
      <c r="W19" s="427"/>
      <c r="X19" s="427"/>
      <c r="Y19" s="427"/>
      <c r="Z19" s="116"/>
    </row>
    <row r="20" spans="1:26" ht="14.25" customHeight="1">
      <c r="A20" s="15"/>
      <c r="C20" s="424"/>
      <c r="D20" s="20"/>
      <c r="E20" s="416"/>
      <c r="F20" s="416"/>
      <c r="G20" s="416"/>
      <c r="H20" s="416"/>
      <c r="I20" s="416"/>
      <c r="J20" s="416"/>
      <c r="K20" s="416"/>
      <c r="L20" s="417"/>
      <c r="M20" s="116"/>
      <c r="O20" s="16"/>
      <c r="P20" s="427"/>
      <c r="Q20" s="427"/>
      <c r="R20" s="427"/>
      <c r="S20" s="427"/>
      <c r="T20" s="427"/>
      <c r="U20" s="427"/>
      <c r="V20" s="427"/>
      <c r="W20" s="427"/>
      <c r="X20" s="427"/>
      <c r="Y20" s="427"/>
      <c r="Z20" s="117"/>
    </row>
    <row r="21" spans="1:26" ht="14.25" customHeight="1">
      <c r="A21" s="15"/>
      <c r="C21" s="424"/>
      <c r="D21" s="20"/>
      <c r="E21" s="416"/>
      <c r="F21" s="416"/>
      <c r="G21" s="416"/>
      <c r="H21" s="416"/>
      <c r="I21" s="416"/>
      <c r="J21" s="416"/>
      <c r="K21" s="416"/>
      <c r="L21" s="417"/>
      <c r="M21" s="116"/>
      <c r="O21" s="16"/>
      <c r="P21" s="427"/>
      <c r="Q21" s="427"/>
      <c r="R21" s="427"/>
      <c r="S21" s="427"/>
      <c r="T21" s="427"/>
      <c r="U21" s="427"/>
      <c r="V21" s="427"/>
      <c r="W21" s="427"/>
      <c r="X21" s="427"/>
      <c r="Y21" s="427"/>
      <c r="Z21" s="117"/>
    </row>
    <row r="22" spans="1:26" ht="16.5" customHeight="1">
      <c r="A22" s="15"/>
      <c r="C22" s="265" t="s">
        <v>1644</v>
      </c>
      <c r="D22" s="20"/>
      <c r="E22" s="20"/>
      <c r="F22" s="20"/>
      <c r="G22" s="20"/>
      <c r="H22" s="20"/>
      <c r="I22" s="20"/>
      <c r="J22" s="20"/>
      <c r="K22" s="20"/>
      <c r="L22" s="118"/>
      <c r="O22" s="16"/>
      <c r="P22" s="427"/>
      <c r="Q22" s="427"/>
      <c r="R22" s="427"/>
      <c r="S22" s="427"/>
      <c r="T22" s="427"/>
      <c r="U22" s="427"/>
      <c r="V22" s="427"/>
      <c r="W22" s="427"/>
      <c r="X22" s="427"/>
      <c r="Y22" s="427"/>
      <c r="Z22" s="16"/>
    </row>
    <row r="23" spans="1:26" ht="14.25" customHeight="1">
      <c r="A23" s="15"/>
      <c r="C23" s="418" t="s">
        <v>797</v>
      </c>
      <c r="D23" s="354"/>
      <c r="E23" s="420" t="s">
        <v>1642</v>
      </c>
      <c r="F23" s="420"/>
      <c r="G23" s="420"/>
      <c r="H23" s="420"/>
      <c r="I23" s="420"/>
      <c r="J23" s="420"/>
      <c r="K23" s="420"/>
      <c r="L23" s="421"/>
      <c r="M23" s="117"/>
      <c r="O23" s="16"/>
      <c r="P23" s="427"/>
      <c r="Q23" s="427"/>
      <c r="R23" s="427"/>
      <c r="S23" s="427"/>
      <c r="T23" s="427"/>
      <c r="U23" s="427"/>
      <c r="V23" s="427"/>
      <c r="W23" s="427"/>
      <c r="X23" s="427"/>
      <c r="Y23" s="427"/>
      <c r="Z23" s="117"/>
    </row>
    <row r="24" spans="1:26" ht="14.25" customHeight="1">
      <c r="A24" s="15"/>
      <c r="C24" s="419"/>
      <c r="D24" s="354"/>
      <c r="E24" s="420"/>
      <c r="F24" s="420"/>
      <c r="G24" s="420"/>
      <c r="H24" s="420"/>
      <c r="I24" s="420"/>
      <c r="J24" s="420"/>
      <c r="K24" s="420"/>
      <c r="L24" s="421"/>
      <c r="M24" s="117"/>
      <c r="O24" s="16"/>
      <c r="P24" s="427"/>
      <c r="Q24" s="427"/>
      <c r="R24" s="427"/>
      <c r="S24" s="427"/>
      <c r="T24" s="427"/>
      <c r="U24" s="427"/>
      <c r="V24" s="427"/>
      <c r="W24" s="427"/>
      <c r="X24" s="427"/>
      <c r="Y24" s="427"/>
      <c r="Z24" s="117"/>
    </row>
    <row r="25" spans="1:26" ht="14.25" customHeight="1">
      <c r="A25" s="15"/>
      <c r="C25" s="419"/>
      <c r="D25" s="354"/>
      <c r="E25" s="420"/>
      <c r="F25" s="420"/>
      <c r="G25" s="420"/>
      <c r="H25" s="420"/>
      <c r="I25" s="420"/>
      <c r="J25" s="420"/>
      <c r="K25" s="420"/>
      <c r="L25" s="421"/>
      <c r="M25" s="117"/>
      <c r="O25" s="16"/>
      <c r="P25" s="427"/>
      <c r="Q25" s="427"/>
      <c r="R25" s="427"/>
      <c r="S25" s="427"/>
      <c r="T25" s="427"/>
      <c r="U25" s="427"/>
      <c r="V25" s="427"/>
      <c r="W25" s="427"/>
      <c r="X25" s="427"/>
      <c r="Y25" s="427"/>
      <c r="Z25" s="117"/>
    </row>
    <row r="26" spans="1:26" ht="16.5" customHeight="1">
      <c r="A26" s="15"/>
      <c r="C26" s="265" t="s">
        <v>1645</v>
      </c>
      <c r="D26" s="20"/>
      <c r="E26" s="20"/>
      <c r="F26" s="20"/>
      <c r="G26" s="20"/>
      <c r="H26" s="20"/>
      <c r="I26" s="20"/>
      <c r="J26" s="20"/>
      <c r="K26" s="20"/>
      <c r="L26" s="118"/>
      <c r="O26" s="16"/>
      <c r="P26" s="427"/>
      <c r="Q26" s="427"/>
      <c r="R26" s="427"/>
      <c r="S26" s="427"/>
      <c r="T26" s="427"/>
      <c r="U26" s="427"/>
      <c r="V26" s="427"/>
      <c r="W26" s="427"/>
      <c r="X26" s="427"/>
      <c r="Y26" s="427"/>
      <c r="Z26" s="16"/>
    </row>
    <row r="27" spans="1:26" ht="14.25" customHeight="1">
      <c r="A27" s="15"/>
      <c r="C27" s="428" t="s">
        <v>1200</v>
      </c>
      <c r="D27" s="20"/>
      <c r="E27" s="420" t="s">
        <v>1643</v>
      </c>
      <c r="F27" s="420"/>
      <c r="G27" s="420"/>
      <c r="H27" s="420"/>
      <c r="I27" s="420"/>
      <c r="J27" s="420"/>
      <c r="K27" s="420"/>
      <c r="L27" s="421"/>
      <c r="M27" s="117"/>
      <c r="O27" s="20"/>
      <c r="P27" s="427"/>
      <c r="Q27" s="427"/>
      <c r="R27" s="427"/>
      <c r="S27" s="427"/>
      <c r="T27" s="427"/>
      <c r="U27" s="427"/>
      <c r="V27" s="427"/>
      <c r="W27" s="427"/>
      <c r="X27" s="427"/>
      <c r="Y27" s="427"/>
      <c r="Z27" s="20"/>
    </row>
    <row r="28" spans="1:26" ht="10.5" customHeight="1">
      <c r="A28" s="15"/>
      <c r="C28" s="428"/>
      <c r="D28" s="20"/>
      <c r="E28" s="420"/>
      <c r="F28" s="420"/>
      <c r="G28" s="420"/>
      <c r="H28" s="420"/>
      <c r="I28" s="420"/>
      <c r="J28" s="420"/>
      <c r="K28" s="420"/>
      <c r="L28" s="421"/>
      <c r="M28" s="117"/>
      <c r="O28" s="20"/>
      <c r="P28" s="427"/>
      <c r="Q28" s="427"/>
      <c r="R28" s="427"/>
      <c r="S28" s="427"/>
      <c r="T28" s="427"/>
      <c r="U28" s="427"/>
      <c r="V28" s="427"/>
      <c r="W28" s="427"/>
      <c r="X28" s="427"/>
      <c r="Y28" s="427"/>
      <c r="Z28" s="20"/>
    </row>
    <row r="29" spans="1:26" ht="12.75" customHeight="1">
      <c r="A29" s="15"/>
      <c r="C29" s="428"/>
      <c r="D29" s="20"/>
      <c r="E29" s="420"/>
      <c r="F29" s="420"/>
      <c r="G29" s="420"/>
      <c r="H29" s="420"/>
      <c r="I29" s="420"/>
      <c r="J29" s="420"/>
      <c r="K29" s="420"/>
      <c r="L29" s="421"/>
      <c r="M29" s="117"/>
      <c r="O29" s="20"/>
      <c r="P29" s="427"/>
      <c r="Q29" s="427"/>
      <c r="R29" s="427"/>
      <c r="S29" s="427"/>
      <c r="T29" s="427"/>
      <c r="U29" s="427"/>
      <c r="V29" s="427"/>
      <c r="W29" s="427"/>
      <c r="X29" s="427"/>
      <c r="Y29" s="427"/>
      <c r="Z29" s="20"/>
    </row>
    <row r="30" spans="1:26">
      <c r="A30" s="15"/>
      <c r="C30" s="348" t="s">
        <v>1374</v>
      </c>
      <c r="D30" s="354"/>
      <c r="E30" s="354"/>
      <c r="F30" s="354"/>
      <c r="G30" s="354"/>
      <c r="H30" s="354"/>
      <c r="I30" s="354"/>
      <c r="J30" s="354"/>
      <c r="K30" s="354"/>
      <c r="L30" s="355"/>
      <c r="M30" s="117"/>
      <c r="O30" s="122"/>
      <c r="P30" s="427"/>
      <c r="Q30" s="427"/>
      <c r="R30" s="427"/>
      <c r="S30" s="427"/>
      <c r="T30" s="427"/>
      <c r="U30" s="427"/>
      <c r="V30" s="427"/>
      <c r="W30" s="427"/>
      <c r="X30" s="427"/>
      <c r="Y30" s="427"/>
      <c r="Z30" s="122"/>
    </row>
    <row r="31" spans="1:26" ht="12.75" customHeight="1">
      <c r="A31" s="15"/>
      <c r="B31" s="20"/>
      <c r="C31" s="425" t="s">
        <v>520</v>
      </c>
      <c r="D31" s="354"/>
      <c r="E31" s="429" t="s">
        <v>1389</v>
      </c>
      <c r="F31" s="429"/>
      <c r="G31" s="429"/>
      <c r="H31" s="429"/>
      <c r="I31" s="429"/>
      <c r="J31" s="429"/>
      <c r="K31" s="429"/>
      <c r="L31" s="430"/>
      <c r="M31" s="20"/>
      <c r="O31" s="122"/>
      <c r="P31" s="427"/>
      <c r="Q31" s="427"/>
      <c r="R31" s="427"/>
      <c r="S31" s="427"/>
      <c r="T31" s="427"/>
      <c r="U31" s="427"/>
      <c r="V31" s="427"/>
      <c r="W31" s="427"/>
      <c r="X31" s="427"/>
      <c r="Y31" s="427"/>
      <c r="Z31" s="122"/>
    </row>
    <row r="32" spans="1:26" ht="12.75" customHeight="1">
      <c r="A32" s="15"/>
      <c r="B32" s="20"/>
      <c r="C32" s="425"/>
      <c r="D32" s="354"/>
      <c r="E32" s="429"/>
      <c r="F32" s="429"/>
      <c r="G32" s="429"/>
      <c r="H32" s="429"/>
      <c r="I32" s="429"/>
      <c r="J32" s="429"/>
      <c r="K32" s="429"/>
      <c r="L32" s="430"/>
      <c r="M32" s="20"/>
      <c r="O32" s="122"/>
      <c r="P32" s="427"/>
      <c r="Q32" s="427"/>
      <c r="R32" s="427"/>
      <c r="S32" s="427"/>
      <c r="T32" s="427"/>
      <c r="U32" s="427"/>
      <c r="V32" s="427"/>
      <c r="W32" s="427"/>
      <c r="X32" s="427"/>
      <c r="Y32" s="427"/>
      <c r="Z32" s="122"/>
    </row>
    <row r="33" spans="1:26" s="15" customFormat="1" ht="12.75" customHeight="1">
      <c r="B33" s="16"/>
      <c r="C33" s="425"/>
      <c r="D33" s="354"/>
      <c r="E33" s="429"/>
      <c r="F33" s="429"/>
      <c r="G33" s="429"/>
      <c r="H33" s="429"/>
      <c r="I33" s="429"/>
      <c r="J33" s="429"/>
      <c r="K33" s="429"/>
      <c r="L33" s="430"/>
      <c r="M33" s="16"/>
      <c r="O33" s="122"/>
      <c r="P33" s="427"/>
      <c r="Q33" s="427"/>
      <c r="R33" s="427"/>
      <c r="S33" s="427"/>
      <c r="T33" s="427"/>
      <c r="U33" s="427"/>
      <c r="V33" s="427"/>
      <c r="W33" s="427"/>
      <c r="X33" s="427"/>
      <c r="Y33" s="427"/>
      <c r="Z33" s="122"/>
    </row>
    <row r="34" spans="1:26" ht="15">
      <c r="A34" s="15"/>
      <c r="C34" s="265" t="s">
        <v>1360</v>
      </c>
      <c r="D34" s="119"/>
      <c r="E34" s="119"/>
      <c r="F34" s="119"/>
      <c r="G34" s="119"/>
      <c r="H34" s="119"/>
      <c r="I34" s="119"/>
      <c r="J34" s="119"/>
      <c r="K34" s="119"/>
      <c r="L34" s="120"/>
      <c r="M34" s="121"/>
      <c r="N34" s="21"/>
      <c r="O34" s="122"/>
      <c r="P34" s="427"/>
      <c r="Q34" s="427"/>
      <c r="R34" s="427"/>
      <c r="S34" s="427"/>
      <c r="T34" s="427"/>
      <c r="U34" s="427"/>
      <c r="V34" s="427"/>
      <c r="W34" s="427"/>
      <c r="X34" s="427"/>
      <c r="Y34" s="427"/>
      <c r="Z34" s="122"/>
    </row>
    <row r="35" spans="1:26" ht="14.25" customHeight="1">
      <c r="A35" s="15"/>
      <c r="C35" s="428" t="s">
        <v>1106</v>
      </c>
      <c r="D35" s="354"/>
      <c r="E35" s="420" t="s">
        <v>1347</v>
      </c>
      <c r="F35" s="420"/>
      <c r="G35" s="420"/>
      <c r="H35" s="420"/>
      <c r="I35" s="420"/>
      <c r="J35" s="420"/>
      <c r="K35" s="420"/>
      <c r="L35" s="421"/>
      <c r="M35" s="117"/>
      <c r="O35" s="122"/>
      <c r="P35" s="427"/>
      <c r="Q35" s="427"/>
      <c r="R35" s="427"/>
      <c r="S35" s="427"/>
      <c r="T35" s="427"/>
      <c r="U35" s="427"/>
      <c r="V35" s="427"/>
      <c r="W35" s="427"/>
      <c r="X35" s="427"/>
      <c r="Y35" s="427"/>
      <c r="Z35" s="122"/>
    </row>
    <row r="36" spans="1:26" ht="14.25" customHeight="1">
      <c r="A36" s="15"/>
      <c r="C36" s="428"/>
      <c r="D36" s="354"/>
      <c r="E36" s="420"/>
      <c r="F36" s="420"/>
      <c r="G36" s="420"/>
      <c r="H36" s="420"/>
      <c r="I36" s="420"/>
      <c r="J36" s="420"/>
      <c r="K36" s="420"/>
      <c r="L36" s="421"/>
      <c r="M36" s="117"/>
      <c r="O36" s="122"/>
      <c r="P36" s="427"/>
      <c r="Q36" s="427"/>
      <c r="R36" s="427"/>
      <c r="S36" s="427"/>
      <c r="T36" s="427"/>
      <c r="U36" s="427"/>
      <c r="V36" s="427"/>
      <c r="W36" s="427"/>
      <c r="X36" s="427"/>
      <c r="Y36" s="427"/>
      <c r="Z36" s="122"/>
    </row>
    <row r="37" spans="1:26" ht="14.25" customHeight="1">
      <c r="A37" s="15"/>
      <c r="C37" s="428"/>
      <c r="D37" s="354"/>
      <c r="E37" s="420"/>
      <c r="F37" s="420"/>
      <c r="G37" s="420"/>
      <c r="H37" s="420"/>
      <c r="I37" s="420"/>
      <c r="J37" s="420"/>
      <c r="K37" s="420"/>
      <c r="L37" s="421"/>
      <c r="M37" s="117"/>
      <c r="O37" s="122"/>
      <c r="P37" s="427"/>
      <c r="Q37" s="427"/>
      <c r="R37" s="427"/>
      <c r="S37" s="427"/>
      <c r="T37" s="427"/>
      <c r="U37" s="427"/>
      <c r="V37" s="427"/>
      <c r="W37" s="427"/>
      <c r="X37" s="427"/>
      <c r="Y37" s="427"/>
      <c r="Z37" s="122"/>
    </row>
    <row r="38" spans="1:26" ht="15">
      <c r="A38" s="15"/>
      <c r="C38" s="265" t="s">
        <v>1361</v>
      </c>
      <c r="D38" s="119"/>
      <c r="E38" s="119"/>
      <c r="F38" s="119"/>
      <c r="G38" s="119"/>
      <c r="H38" s="119"/>
      <c r="I38" s="119"/>
      <c r="J38" s="119"/>
      <c r="K38" s="119"/>
      <c r="L38" s="120"/>
      <c r="M38" s="121"/>
      <c r="N38" s="21"/>
      <c r="O38" s="122"/>
      <c r="P38" s="427"/>
      <c r="Q38" s="427"/>
      <c r="R38" s="427"/>
      <c r="S38" s="427"/>
      <c r="T38" s="427"/>
      <c r="U38" s="427"/>
      <c r="V38" s="427"/>
      <c r="W38" s="427"/>
      <c r="X38" s="427"/>
      <c r="Y38" s="427"/>
      <c r="Z38" s="122"/>
    </row>
    <row r="39" spans="1:26" ht="10.5" customHeight="1">
      <c r="A39" s="15"/>
      <c r="C39" s="425" t="s">
        <v>1266</v>
      </c>
      <c r="D39" s="354"/>
      <c r="E39" s="420" t="s">
        <v>1348</v>
      </c>
      <c r="F39" s="420"/>
      <c r="G39" s="420"/>
      <c r="H39" s="420"/>
      <c r="I39" s="420"/>
      <c r="J39" s="420"/>
      <c r="K39" s="420"/>
      <c r="L39" s="421"/>
      <c r="O39" s="122"/>
      <c r="P39" s="427"/>
      <c r="Q39" s="427"/>
      <c r="R39" s="427"/>
      <c r="S39" s="427"/>
      <c r="T39" s="427"/>
      <c r="U39" s="427"/>
      <c r="V39" s="427"/>
      <c r="W39" s="427"/>
      <c r="X39" s="427"/>
      <c r="Y39" s="427"/>
      <c r="Z39" s="122"/>
    </row>
    <row r="40" spans="1:26" ht="22.5" customHeight="1">
      <c r="A40" s="15"/>
      <c r="C40" s="425"/>
      <c r="D40" s="354"/>
      <c r="E40" s="420"/>
      <c r="F40" s="420"/>
      <c r="G40" s="420"/>
      <c r="H40" s="420"/>
      <c r="I40" s="420"/>
      <c r="J40" s="420"/>
      <c r="K40" s="420"/>
      <c r="L40" s="421"/>
      <c r="M40" s="117"/>
      <c r="O40" s="122"/>
      <c r="P40" s="427"/>
      <c r="Q40" s="427"/>
      <c r="R40" s="427"/>
      <c r="S40" s="427"/>
      <c r="T40" s="427"/>
      <c r="U40" s="427"/>
      <c r="V40" s="427"/>
      <c r="W40" s="427"/>
      <c r="X40" s="427"/>
      <c r="Y40" s="427"/>
      <c r="Z40" s="122"/>
    </row>
    <row r="41" spans="1:26" ht="7.5" customHeight="1">
      <c r="A41" s="15"/>
      <c r="C41" s="425"/>
      <c r="D41" s="354"/>
      <c r="E41" s="420"/>
      <c r="F41" s="420"/>
      <c r="G41" s="420"/>
      <c r="H41" s="420"/>
      <c r="I41" s="420"/>
      <c r="J41" s="420"/>
      <c r="K41" s="420"/>
      <c r="L41" s="421"/>
      <c r="M41" s="117"/>
      <c r="O41" s="122"/>
      <c r="P41" s="427"/>
      <c r="Q41" s="427"/>
      <c r="R41" s="427"/>
      <c r="S41" s="427"/>
      <c r="T41" s="427"/>
      <c r="U41" s="427"/>
      <c r="V41" s="427"/>
      <c r="W41" s="427"/>
      <c r="X41" s="427"/>
      <c r="Y41" s="427"/>
      <c r="Z41" s="122"/>
    </row>
    <row r="42" spans="1:26">
      <c r="A42" s="15"/>
      <c r="C42" s="367"/>
      <c r="D42" s="368"/>
      <c r="E42" s="368"/>
      <c r="F42" s="368"/>
      <c r="G42" s="368"/>
      <c r="H42" s="368"/>
      <c r="I42" s="368"/>
      <c r="J42" s="368"/>
      <c r="K42" s="368"/>
      <c r="L42" s="369"/>
      <c r="M42" s="117"/>
      <c r="O42" s="122"/>
      <c r="P42" s="427"/>
      <c r="Q42" s="427"/>
      <c r="R42" s="427"/>
      <c r="S42" s="427"/>
      <c r="T42" s="427"/>
      <c r="U42" s="427"/>
      <c r="V42" s="427"/>
      <c r="W42" s="427"/>
      <c r="X42" s="427"/>
      <c r="Y42" s="427"/>
      <c r="Z42" s="122"/>
    </row>
    <row r="43" spans="1:26" ht="12.75" customHeight="1">
      <c r="A43" s="15"/>
      <c r="C43" s="16"/>
      <c r="M43" s="117"/>
      <c r="O43" s="122"/>
      <c r="P43" s="427"/>
      <c r="Q43" s="427"/>
      <c r="R43" s="427"/>
      <c r="S43" s="427"/>
      <c r="T43" s="427"/>
      <c r="U43" s="427"/>
      <c r="V43" s="427"/>
      <c r="W43" s="427"/>
      <c r="X43" s="427"/>
      <c r="Y43" s="427"/>
      <c r="Z43" s="122"/>
    </row>
    <row r="44" spans="1:26" ht="12.75" customHeight="1">
      <c r="A44" s="15"/>
      <c r="C44" s="414" t="s">
        <v>527</v>
      </c>
      <c r="D44" s="107"/>
      <c r="E44" s="422" t="s">
        <v>528</v>
      </c>
      <c r="F44" s="422"/>
      <c r="G44" s="422"/>
      <c r="H44" s="422"/>
      <c r="I44" s="422"/>
      <c r="J44" s="422"/>
      <c r="K44" s="422"/>
      <c r="L44" s="422"/>
      <c r="M44" s="117"/>
      <c r="O44" s="122"/>
      <c r="P44" s="427"/>
      <c r="Q44" s="427"/>
      <c r="R44" s="427"/>
      <c r="S44" s="427"/>
      <c r="T44" s="427"/>
      <c r="U44" s="427"/>
      <c r="V44" s="427"/>
      <c r="W44" s="427"/>
      <c r="X44" s="427"/>
      <c r="Y44" s="427"/>
      <c r="Z44" s="122"/>
    </row>
    <row r="45" spans="1:26" s="15" customFormat="1">
      <c r="B45" s="107"/>
      <c r="C45" s="414"/>
      <c r="D45" s="107"/>
      <c r="E45" s="422"/>
      <c r="F45" s="422"/>
      <c r="G45" s="422"/>
      <c r="H45" s="422"/>
      <c r="I45" s="422"/>
      <c r="J45" s="422"/>
      <c r="K45" s="422"/>
      <c r="L45" s="422"/>
      <c r="M45" s="107"/>
      <c r="O45" s="122"/>
      <c r="P45" s="427"/>
      <c r="Q45" s="427"/>
      <c r="R45" s="427"/>
      <c r="S45" s="427"/>
      <c r="T45" s="427"/>
      <c r="U45" s="427"/>
      <c r="V45" s="427"/>
      <c r="W45" s="427"/>
      <c r="X45" s="427"/>
      <c r="Y45" s="427"/>
      <c r="Z45" s="122"/>
    </row>
    <row r="46" spans="1:26" s="15" customFormat="1" ht="14.25" customHeight="1">
      <c r="B46" s="320"/>
      <c r="C46" s="414"/>
      <c r="D46" s="107"/>
      <c r="E46" s="422"/>
      <c r="F46" s="422"/>
      <c r="G46" s="422"/>
      <c r="H46" s="422"/>
      <c r="I46" s="422"/>
      <c r="J46" s="422"/>
      <c r="K46" s="422"/>
      <c r="L46" s="422"/>
      <c r="M46" s="320"/>
      <c r="O46" s="122"/>
      <c r="P46" s="427"/>
      <c r="Q46" s="427"/>
      <c r="R46" s="427"/>
      <c r="S46" s="427"/>
      <c r="T46" s="427"/>
      <c r="U46" s="427"/>
      <c r="V46" s="427"/>
      <c r="W46" s="427"/>
      <c r="X46" s="427"/>
      <c r="Y46" s="427"/>
      <c r="Z46" s="122"/>
    </row>
    <row r="47" spans="1:26" s="15" customFormat="1" ht="14.25" customHeight="1">
      <c r="B47" s="107"/>
      <c r="C47" s="107"/>
      <c r="D47" s="107"/>
      <c r="E47" s="107"/>
      <c r="F47" s="107"/>
      <c r="G47" s="107"/>
      <c r="H47" s="107"/>
      <c r="I47" s="107"/>
      <c r="J47" s="107"/>
      <c r="K47" s="107"/>
      <c r="L47" s="107"/>
      <c r="M47" s="107"/>
      <c r="O47" s="122"/>
      <c r="P47" s="427"/>
      <c r="Q47" s="427"/>
      <c r="R47" s="427"/>
      <c r="S47" s="427"/>
      <c r="T47" s="427"/>
      <c r="U47" s="427"/>
      <c r="V47" s="427"/>
      <c r="W47" s="427"/>
      <c r="X47" s="427"/>
      <c r="Y47" s="427"/>
      <c r="Z47" s="122"/>
    </row>
    <row r="48" spans="1:26" s="15" customFormat="1" ht="14.25" customHeight="1">
      <c r="B48" s="107"/>
      <c r="C48" s="414" t="s">
        <v>531</v>
      </c>
      <c r="D48" s="107"/>
      <c r="E48" s="422" t="s">
        <v>532</v>
      </c>
      <c r="F48" s="422"/>
      <c r="G48" s="422"/>
      <c r="H48" s="422"/>
      <c r="I48" s="422"/>
      <c r="J48" s="422"/>
      <c r="K48" s="422"/>
      <c r="L48" s="422"/>
      <c r="M48" s="107"/>
      <c r="O48" s="122"/>
      <c r="P48" s="427"/>
      <c r="Q48" s="427"/>
      <c r="R48" s="427"/>
      <c r="S48" s="427"/>
      <c r="T48" s="427"/>
      <c r="U48" s="427"/>
      <c r="V48" s="427"/>
      <c r="W48" s="427"/>
      <c r="X48" s="427"/>
      <c r="Y48" s="427"/>
      <c r="Z48" s="122"/>
    </row>
    <row r="49" spans="2:26" s="15" customFormat="1" ht="14.25" customHeight="1">
      <c r="B49" s="107"/>
      <c r="C49" s="414"/>
      <c r="D49" s="107"/>
      <c r="E49" s="422"/>
      <c r="F49" s="422"/>
      <c r="G49" s="422"/>
      <c r="H49" s="422"/>
      <c r="I49" s="422"/>
      <c r="J49" s="422"/>
      <c r="K49" s="422"/>
      <c r="L49" s="422"/>
      <c r="M49" s="107"/>
      <c r="O49" s="122"/>
      <c r="P49" s="427"/>
      <c r="Q49" s="427"/>
      <c r="R49" s="427"/>
      <c r="S49" s="427"/>
      <c r="T49" s="427"/>
      <c r="U49" s="427"/>
      <c r="V49" s="427"/>
      <c r="W49" s="427"/>
      <c r="X49" s="427"/>
      <c r="Y49" s="427"/>
      <c r="Z49" s="122"/>
    </row>
    <row r="50" spans="2:26" s="15" customFormat="1" ht="14.25" customHeight="1">
      <c r="B50" s="107"/>
      <c r="C50" s="414"/>
      <c r="D50" s="107"/>
      <c r="E50" s="422"/>
      <c r="F50" s="422"/>
      <c r="G50" s="422"/>
      <c r="H50" s="422"/>
      <c r="I50" s="422"/>
      <c r="J50" s="422"/>
      <c r="K50" s="422"/>
      <c r="L50" s="422"/>
      <c r="M50" s="107"/>
      <c r="O50" s="122"/>
      <c r="P50" s="427"/>
      <c r="Q50" s="427"/>
      <c r="R50" s="427"/>
      <c r="S50" s="427"/>
      <c r="T50" s="427"/>
      <c r="U50" s="427"/>
      <c r="V50" s="427"/>
      <c r="W50" s="427"/>
      <c r="X50" s="427"/>
      <c r="Y50" s="427"/>
      <c r="Z50" s="122"/>
    </row>
    <row r="51" spans="2:26" s="15" customFormat="1" ht="14.25" customHeight="1">
      <c r="B51" s="107"/>
      <c r="C51" s="107"/>
      <c r="D51" s="107"/>
      <c r="E51" s="107"/>
      <c r="F51" s="107"/>
      <c r="G51" s="107"/>
      <c r="H51" s="107"/>
      <c r="I51" s="107"/>
      <c r="J51" s="107"/>
      <c r="K51" s="107"/>
      <c r="L51" s="107"/>
      <c r="M51" s="107"/>
      <c r="O51" s="122"/>
      <c r="P51" s="427"/>
      <c r="Q51" s="427"/>
      <c r="R51" s="427"/>
      <c r="S51" s="427"/>
      <c r="T51" s="427"/>
      <c r="U51" s="427"/>
      <c r="V51" s="427"/>
      <c r="W51" s="427"/>
      <c r="X51" s="427"/>
      <c r="Y51" s="427"/>
      <c r="Z51" s="122"/>
    </row>
    <row r="52" spans="2:26" s="15" customFormat="1" ht="14.25" customHeight="1">
      <c r="B52" s="107"/>
      <c r="C52" s="414" t="s">
        <v>533</v>
      </c>
      <c r="D52" s="107"/>
      <c r="E52" s="422" t="s">
        <v>536</v>
      </c>
      <c r="F52" s="422"/>
      <c r="G52" s="422"/>
      <c r="H52" s="422"/>
      <c r="I52" s="422"/>
      <c r="J52" s="422"/>
      <c r="K52" s="422"/>
      <c r="L52" s="422"/>
      <c r="M52" s="107"/>
      <c r="O52" s="122"/>
      <c r="P52" s="427"/>
      <c r="Q52" s="427"/>
      <c r="R52" s="427"/>
      <c r="S52" s="427"/>
      <c r="T52" s="427"/>
      <c r="U52" s="427"/>
      <c r="V52" s="427"/>
      <c r="W52" s="427"/>
      <c r="X52" s="427"/>
      <c r="Y52" s="427"/>
      <c r="Z52" s="122"/>
    </row>
    <row r="53" spans="2:26" s="15" customFormat="1" ht="14.25" customHeight="1">
      <c r="B53" s="107"/>
      <c r="C53" s="414"/>
      <c r="D53" s="107"/>
      <c r="E53" s="422"/>
      <c r="F53" s="422"/>
      <c r="G53" s="422"/>
      <c r="H53" s="422"/>
      <c r="I53" s="422"/>
      <c r="J53" s="422"/>
      <c r="K53" s="422"/>
      <c r="L53" s="422"/>
      <c r="M53" s="107"/>
      <c r="O53" s="122"/>
      <c r="P53" s="427"/>
      <c r="Q53" s="427"/>
      <c r="R53" s="427"/>
      <c r="S53" s="427"/>
      <c r="T53" s="427"/>
      <c r="U53" s="427"/>
      <c r="V53" s="427"/>
      <c r="W53" s="427"/>
      <c r="X53" s="427"/>
      <c r="Y53" s="427"/>
      <c r="Z53" s="122"/>
    </row>
    <row r="54" spans="2:26" s="15" customFormat="1" ht="14.25" customHeight="1">
      <c r="B54" s="107"/>
      <c r="C54" s="414"/>
      <c r="D54" s="107"/>
      <c r="E54" s="422"/>
      <c r="F54" s="422"/>
      <c r="G54" s="422"/>
      <c r="H54" s="422"/>
      <c r="I54" s="422"/>
      <c r="J54" s="422"/>
      <c r="K54" s="422"/>
      <c r="L54" s="422"/>
      <c r="M54" s="107"/>
      <c r="O54" s="122"/>
      <c r="P54" s="427"/>
      <c r="Q54" s="427"/>
      <c r="R54" s="427"/>
      <c r="S54" s="427"/>
      <c r="T54" s="427"/>
      <c r="U54" s="427"/>
      <c r="V54" s="427"/>
      <c r="W54" s="427"/>
      <c r="X54" s="427"/>
      <c r="Y54" s="427"/>
      <c r="Z54" s="122"/>
    </row>
    <row r="55" spans="2:26" s="15" customFormat="1" ht="14.25" customHeight="1">
      <c r="B55" s="107"/>
      <c r="C55" s="297"/>
      <c r="D55" s="297"/>
      <c r="E55" s="297"/>
      <c r="F55" s="297"/>
      <c r="G55" s="297"/>
      <c r="H55" s="297"/>
      <c r="I55" s="297"/>
      <c r="J55" s="297"/>
      <c r="K55" s="297"/>
      <c r="L55" s="297"/>
      <c r="M55" s="107"/>
      <c r="O55" s="122"/>
      <c r="P55" s="427"/>
      <c r="Q55" s="427"/>
      <c r="R55" s="427"/>
      <c r="S55" s="427"/>
      <c r="T55" s="427"/>
      <c r="U55" s="427"/>
      <c r="V55" s="427"/>
      <c r="W55" s="427"/>
      <c r="X55" s="427"/>
      <c r="Y55" s="427"/>
      <c r="Z55" s="122"/>
    </row>
    <row r="56" spans="2:26" s="15" customFormat="1" ht="14.25" customHeight="1">
      <c r="B56" s="16"/>
      <c r="C56" s="414" t="s">
        <v>1421</v>
      </c>
      <c r="D56" s="352"/>
      <c r="E56" s="422" t="s">
        <v>1422</v>
      </c>
      <c r="F56" s="422"/>
      <c r="G56" s="422"/>
      <c r="H56" s="422"/>
      <c r="I56" s="422"/>
      <c r="J56" s="422"/>
      <c r="K56" s="422"/>
      <c r="L56" s="422"/>
      <c r="M56" s="297"/>
      <c r="O56" s="122"/>
      <c r="P56" s="427"/>
      <c r="Q56" s="427"/>
      <c r="R56" s="427"/>
      <c r="S56" s="427"/>
      <c r="T56" s="427"/>
      <c r="U56" s="427"/>
      <c r="V56" s="427"/>
      <c r="W56" s="427"/>
      <c r="X56" s="427"/>
      <c r="Y56" s="427"/>
      <c r="Z56" s="122"/>
    </row>
    <row r="57" spans="2:26" s="15" customFormat="1" ht="14.25" customHeight="1">
      <c r="B57" s="16"/>
      <c r="C57" s="414"/>
      <c r="D57" s="352"/>
      <c r="E57" s="422"/>
      <c r="F57" s="422"/>
      <c r="G57" s="422"/>
      <c r="H57" s="422"/>
      <c r="I57" s="422"/>
      <c r="J57" s="422"/>
      <c r="K57" s="422"/>
      <c r="L57" s="422"/>
      <c r="M57" s="297"/>
      <c r="O57" s="122"/>
      <c r="P57" s="427"/>
      <c r="Q57" s="427"/>
      <c r="R57" s="427"/>
      <c r="S57" s="427"/>
      <c r="T57" s="427"/>
      <c r="U57" s="427"/>
      <c r="V57" s="427"/>
      <c r="W57" s="427"/>
      <c r="X57" s="427"/>
      <c r="Y57" s="427"/>
      <c r="Z57" s="122"/>
    </row>
    <row r="58" spans="2:26" s="15" customFormat="1" ht="14.25" customHeight="1">
      <c r="B58" s="297"/>
      <c r="C58" s="414"/>
      <c r="D58" s="352"/>
      <c r="E58" s="422"/>
      <c r="F58" s="422"/>
      <c r="G58" s="422"/>
      <c r="H58" s="422"/>
      <c r="I58" s="422"/>
      <c r="J58" s="422"/>
      <c r="K58" s="422"/>
      <c r="L58" s="422"/>
      <c r="M58" s="297"/>
      <c r="O58" s="122"/>
      <c r="P58" s="427"/>
      <c r="Q58" s="427"/>
      <c r="R58" s="427"/>
      <c r="S58" s="427"/>
      <c r="T58" s="427"/>
      <c r="U58" s="427"/>
      <c r="V58" s="427"/>
      <c r="W58" s="427"/>
      <c r="X58" s="427"/>
      <c r="Y58" s="427"/>
      <c r="Z58" s="122"/>
    </row>
    <row r="59" spans="2:26" s="15" customFormat="1" ht="14.25" customHeight="1">
      <c r="B59" s="297"/>
      <c r="C59" s="297"/>
      <c r="D59" s="297"/>
      <c r="E59" s="297"/>
      <c r="F59" s="297"/>
      <c r="G59" s="297"/>
      <c r="H59" s="297"/>
      <c r="I59" s="297"/>
      <c r="J59" s="297"/>
      <c r="K59" s="297"/>
      <c r="L59" s="297"/>
      <c r="M59" s="297"/>
      <c r="O59" s="122"/>
      <c r="P59" s="427"/>
      <c r="Q59" s="427"/>
      <c r="R59" s="427"/>
      <c r="S59" s="427"/>
      <c r="T59" s="427"/>
      <c r="U59" s="427"/>
      <c r="V59" s="427"/>
      <c r="W59" s="427"/>
      <c r="X59" s="427"/>
      <c r="Y59" s="427"/>
      <c r="Z59" s="122"/>
    </row>
    <row r="60" spans="2:26" s="15" customFormat="1" ht="14.25" customHeight="1">
      <c r="B60" s="297"/>
      <c r="M60" s="297"/>
      <c r="O60" s="122"/>
      <c r="P60" s="427"/>
      <c r="Q60" s="427"/>
      <c r="R60" s="427"/>
      <c r="S60" s="427"/>
      <c r="T60" s="427"/>
      <c r="U60" s="427"/>
      <c r="V60" s="427"/>
      <c r="W60" s="427"/>
      <c r="X60" s="427"/>
      <c r="Y60" s="427"/>
      <c r="Z60" s="122"/>
    </row>
    <row r="61" spans="2:26" s="15" customFormat="1" ht="14.25" customHeight="1">
      <c r="B61" s="297"/>
      <c r="M61" s="297"/>
      <c r="O61" s="122"/>
      <c r="P61" s="427"/>
      <c r="Q61" s="427"/>
      <c r="R61" s="427"/>
      <c r="S61" s="427"/>
      <c r="T61" s="427"/>
      <c r="U61" s="427"/>
      <c r="V61" s="427"/>
      <c r="W61" s="427"/>
      <c r="X61" s="427"/>
      <c r="Y61" s="427"/>
      <c r="Z61" s="122"/>
    </row>
    <row r="62" spans="2:26" s="15" customFormat="1" ht="14.25" customHeight="1">
      <c r="B62" s="297"/>
      <c r="M62" s="297"/>
      <c r="O62" s="122"/>
      <c r="P62" s="427"/>
      <c r="Q62" s="427"/>
      <c r="R62" s="427"/>
      <c r="S62" s="427"/>
      <c r="T62" s="427"/>
      <c r="U62" s="427"/>
      <c r="V62" s="427"/>
      <c r="W62" s="427"/>
      <c r="X62" s="427"/>
      <c r="Y62" s="427"/>
      <c r="Z62" s="122"/>
    </row>
    <row r="63" spans="2:26" s="15" customFormat="1" ht="14.25" customHeight="1">
      <c r="O63" s="16"/>
      <c r="P63" s="123" t="s">
        <v>529</v>
      </c>
      <c r="Q63" s="123"/>
      <c r="R63" s="123"/>
      <c r="S63" s="123"/>
      <c r="T63" s="123"/>
      <c r="U63" s="123"/>
      <c r="V63" s="123"/>
      <c r="W63" s="123"/>
      <c r="X63" s="123"/>
      <c r="Y63" s="123"/>
      <c r="Z63" s="117"/>
    </row>
    <row r="64" spans="2:26" s="15" customFormat="1" ht="14.25" customHeight="1">
      <c r="O64" s="16"/>
      <c r="P64" s="409" t="s">
        <v>530</v>
      </c>
      <c r="Q64" s="409"/>
      <c r="R64" s="409"/>
      <c r="S64" s="409"/>
      <c r="T64" s="409"/>
      <c r="U64" s="409"/>
      <c r="V64" s="409"/>
      <c r="W64" s="409"/>
      <c r="X64" s="409"/>
      <c r="Y64" s="409"/>
      <c r="Z64" s="16"/>
    </row>
    <row r="65" spans="15:26" s="15" customFormat="1" ht="14.25" customHeight="1">
      <c r="O65" s="16"/>
      <c r="P65" s="410"/>
      <c r="Q65" s="410"/>
      <c r="R65" s="410"/>
      <c r="S65" s="410"/>
      <c r="T65" s="410"/>
      <c r="U65" s="410"/>
      <c r="V65" s="410"/>
      <c r="W65" s="410"/>
      <c r="X65" s="410"/>
      <c r="Y65" s="410"/>
      <c r="Z65" s="117"/>
    </row>
    <row r="66" spans="15:26" s="15" customFormat="1" ht="14.25" customHeight="1">
      <c r="O66" s="16"/>
      <c r="P66" s="410"/>
      <c r="Q66" s="410"/>
      <c r="R66" s="410"/>
      <c r="S66" s="410"/>
      <c r="T66" s="410"/>
      <c r="U66" s="410"/>
      <c r="V66" s="410"/>
      <c r="W66" s="410"/>
      <c r="X66" s="410"/>
      <c r="Y66" s="410"/>
      <c r="Z66" s="117"/>
    </row>
    <row r="67" spans="15:26" s="15" customFormat="1" ht="14.25" customHeight="1">
      <c r="O67" s="16"/>
      <c r="P67" s="410"/>
      <c r="Q67" s="410"/>
      <c r="R67" s="410"/>
      <c r="S67" s="410"/>
      <c r="T67" s="410"/>
      <c r="U67" s="410"/>
      <c r="V67" s="410"/>
      <c r="W67" s="410"/>
      <c r="X67" s="410"/>
      <c r="Y67" s="410"/>
      <c r="Z67" s="117"/>
    </row>
    <row r="68" spans="15:26" s="15" customFormat="1" ht="14.25" customHeight="1">
      <c r="O68" s="20"/>
      <c r="P68" s="411"/>
      <c r="Q68" s="411"/>
      <c r="R68" s="411"/>
      <c r="S68" s="411"/>
      <c r="T68" s="411"/>
      <c r="U68" s="411"/>
      <c r="V68" s="411"/>
      <c r="W68" s="411"/>
      <c r="X68" s="411"/>
      <c r="Y68" s="411"/>
      <c r="Z68" s="20"/>
    </row>
    <row r="69" spans="15:26" s="15" customFormat="1" ht="14.25" customHeight="1">
      <c r="O69" s="122"/>
      <c r="P69" s="122"/>
      <c r="Q69" s="122"/>
      <c r="R69" s="122"/>
      <c r="S69" s="122"/>
      <c r="T69" s="122"/>
      <c r="U69" s="122"/>
      <c r="V69" s="122"/>
      <c r="W69" s="122"/>
      <c r="X69" s="122"/>
      <c r="Y69" s="122"/>
      <c r="Z69" s="122"/>
    </row>
    <row r="70" spans="15:26" s="15" customFormat="1" ht="14.25" customHeight="1"/>
    <row r="71" spans="15:26" s="15" customFormat="1" ht="14.25" customHeight="1"/>
    <row r="72" spans="15:26" s="15" customFormat="1" ht="14.25" customHeight="1"/>
    <row r="73" spans="15:26" s="15" customFormat="1" ht="14.25" customHeight="1"/>
    <row r="74" spans="15:26" s="15" customFormat="1" ht="14.25" customHeight="1"/>
    <row r="75" spans="15:26" s="15" customFormat="1" ht="14.25" customHeight="1"/>
    <row r="76" spans="15:26" s="15" customFormat="1" ht="14.25" customHeight="1"/>
    <row r="77" spans="15:26" s="15" customFormat="1" ht="14.25" customHeight="1"/>
    <row r="78" spans="15:26" s="15" customFormat="1" ht="14.25" customHeight="1"/>
    <row r="79" spans="15:26" s="15" customFormat="1" ht="14.25" customHeight="1"/>
    <row r="80" spans="15:26" s="15" customFormat="1" ht="14.25" customHeight="1"/>
    <row r="81" spans="1:13" s="15" customFormat="1" ht="14.25" customHeight="1"/>
    <row r="82" spans="1:13" s="15" customFormat="1" ht="14.25" customHeight="1"/>
    <row r="83" spans="1:13" s="15" customFormat="1" ht="14.25" customHeight="1"/>
    <row r="84" spans="1:13" s="15" customFormat="1" ht="14.25" customHeight="1"/>
    <row r="85" spans="1:13" ht="14.25" customHeight="1">
      <c r="A85" s="15"/>
      <c r="B85" s="15"/>
      <c r="C85" s="15"/>
      <c r="D85" s="15"/>
      <c r="E85" s="15"/>
      <c r="F85" s="15"/>
      <c r="G85" s="15"/>
      <c r="H85" s="15"/>
      <c r="I85" s="15"/>
      <c r="J85" s="15"/>
      <c r="K85" s="15"/>
      <c r="L85" s="15"/>
      <c r="M85" s="15"/>
    </row>
    <row r="86" spans="1:13" ht="14.25" customHeight="1">
      <c r="A86" s="15"/>
      <c r="B86" s="15"/>
      <c r="C86" s="15"/>
      <c r="D86" s="15"/>
      <c r="E86" s="15"/>
      <c r="F86" s="15"/>
      <c r="G86" s="15"/>
      <c r="H86" s="15"/>
      <c r="I86" s="15"/>
      <c r="J86" s="15"/>
      <c r="K86" s="15"/>
      <c r="L86" s="15"/>
      <c r="M86" s="15"/>
    </row>
    <row r="87" spans="1:13" ht="14.25" customHeight="1">
      <c r="A87" s="15"/>
      <c r="B87" s="15"/>
      <c r="C87" s="15"/>
      <c r="D87" s="15"/>
      <c r="E87" s="15"/>
      <c r="F87" s="15"/>
      <c r="G87" s="15"/>
      <c r="H87" s="15"/>
      <c r="I87" s="15"/>
      <c r="J87" s="15"/>
      <c r="K87" s="15"/>
      <c r="L87" s="15"/>
      <c r="M87" s="15"/>
    </row>
    <row r="88" spans="1:13" ht="14.25" customHeight="1">
      <c r="A88" s="15"/>
      <c r="B88" s="15"/>
      <c r="C88" s="15"/>
      <c r="D88" s="15"/>
      <c r="E88" s="15"/>
      <c r="F88" s="15"/>
      <c r="G88" s="15"/>
      <c r="H88" s="15"/>
      <c r="I88" s="15"/>
      <c r="J88" s="15"/>
      <c r="K88" s="15"/>
      <c r="L88" s="15"/>
      <c r="M88" s="15"/>
    </row>
    <row r="89" spans="1:13" ht="14.25" customHeight="1">
      <c r="A89" s="15"/>
      <c r="B89" s="15"/>
      <c r="C89" s="15"/>
      <c r="D89" s="15"/>
      <c r="E89" s="15"/>
      <c r="F89" s="15"/>
      <c r="G89" s="15"/>
      <c r="H89" s="15"/>
      <c r="I89" s="15"/>
      <c r="J89" s="15"/>
      <c r="K89" s="15"/>
      <c r="L89" s="15"/>
      <c r="M89" s="15"/>
    </row>
    <row r="90" spans="1:13" ht="14.25" customHeight="1">
      <c r="A90" s="15"/>
      <c r="B90" s="15"/>
      <c r="C90" s="15"/>
      <c r="D90" s="15"/>
      <c r="E90" s="15"/>
      <c r="F90" s="15"/>
      <c r="G90" s="15"/>
      <c r="H90" s="15"/>
      <c r="I90" s="15"/>
      <c r="J90" s="15"/>
      <c r="K90" s="15"/>
      <c r="L90" s="15"/>
      <c r="M90" s="15"/>
    </row>
    <row r="91" spans="1:13" ht="14.25" customHeight="1">
      <c r="A91" s="15"/>
      <c r="B91" s="15"/>
      <c r="C91" s="15"/>
      <c r="D91" s="15"/>
      <c r="E91" s="15"/>
      <c r="F91" s="15"/>
      <c r="G91" s="15"/>
      <c r="H91" s="15"/>
      <c r="I91" s="15"/>
      <c r="J91" s="15"/>
      <c r="K91" s="15"/>
      <c r="L91" s="15"/>
      <c r="M91" s="15"/>
    </row>
    <row r="92" spans="1:13" ht="14.25" customHeight="1">
      <c r="A92" s="15"/>
      <c r="B92" s="15"/>
      <c r="C92" s="15"/>
      <c r="D92" s="15"/>
      <c r="E92" s="15"/>
      <c r="F92" s="15"/>
      <c r="G92" s="15"/>
      <c r="H92" s="15"/>
      <c r="I92" s="15"/>
      <c r="J92" s="15"/>
      <c r="K92" s="15"/>
      <c r="L92" s="15"/>
      <c r="M92" s="15"/>
    </row>
    <row r="93" spans="1:13" ht="14.25" customHeight="1">
      <c r="A93" s="15"/>
      <c r="B93" s="15"/>
      <c r="C93" s="15"/>
      <c r="D93" s="15"/>
      <c r="E93" s="15"/>
      <c r="F93" s="15"/>
      <c r="G93" s="15"/>
      <c r="H93" s="15"/>
      <c r="I93" s="15"/>
      <c r="J93" s="15"/>
      <c r="K93" s="15"/>
      <c r="L93" s="15"/>
      <c r="M93" s="15"/>
    </row>
    <row r="94" spans="1:13" ht="14.25" customHeight="1">
      <c r="A94" s="15"/>
      <c r="B94" s="15"/>
      <c r="C94" s="15"/>
      <c r="D94" s="15"/>
      <c r="E94" s="15"/>
      <c r="F94" s="15"/>
      <c r="G94" s="15"/>
      <c r="H94" s="15"/>
      <c r="I94" s="15"/>
      <c r="J94" s="15"/>
      <c r="K94" s="15"/>
      <c r="L94" s="15"/>
      <c r="M94" s="15"/>
    </row>
    <row r="95" spans="1:13" ht="14.25" customHeight="1">
      <c r="A95" s="15"/>
      <c r="B95" s="15"/>
      <c r="C95" s="15"/>
      <c r="D95" s="15"/>
      <c r="E95" s="15"/>
      <c r="F95" s="15"/>
      <c r="G95" s="15"/>
      <c r="H95" s="15"/>
      <c r="I95" s="15"/>
      <c r="J95" s="15"/>
      <c r="K95" s="15"/>
      <c r="L95" s="15"/>
      <c r="M95" s="15"/>
    </row>
    <row r="96" spans="1:13" ht="14.25" customHeight="1">
      <c r="A96" s="15"/>
      <c r="B96" s="15"/>
      <c r="C96" s="15"/>
      <c r="D96" s="15"/>
      <c r="E96" s="15"/>
      <c r="F96" s="15"/>
      <c r="G96" s="15"/>
      <c r="H96" s="15"/>
      <c r="I96" s="15"/>
      <c r="J96" s="15"/>
      <c r="K96" s="15"/>
      <c r="L96" s="15"/>
      <c r="M96" s="15"/>
    </row>
    <row r="97" spans="1:13" ht="14.25" customHeight="1">
      <c r="A97" s="15"/>
      <c r="B97" s="15"/>
      <c r="C97" s="15"/>
      <c r="D97" s="15"/>
      <c r="E97" s="15"/>
      <c r="F97" s="15"/>
      <c r="G97" s="15"/>
      <c r="H97" s="15"/>
      <c r="I97" s="15"/>
      <c r="J97" s="15"/>
      <c r="K97" s="15"/>
      <c r="L97" s="15"/>
      <c r="M97" s="15"/>
    </row>
    <row r="98" spans="1:13" ht="14.25" customHeight="1">
      <c r="A98" s="15"/>
      <c r="B98" s="15"/>
      <c r="C98" s="15"/>
      <c r="D98" s="15"/>
      <c r="E98" s="15"/>
      <c r="F98" s="15"/>
      <c r="G98" s="15"/>
      <c r="H98" s="15"/>
      <c r="I98" s="15"/>
      <c r="J98" s="15"/>
      <c r="K98" s="15"/>
      <c r="L98" s="15"/>
      <c r="M98" s="15"/>
    </row>
    <row r="99" spans="1:13" ht="14.25" customHeight="1">
      <c r="A99" s="15"/>
      <c r="B99" s="15"/>
      <c r="C99" s="15"/>
      <c r="D99" s="15"/>
      <c r="E99" s="15"/>
      <c r="F99" s="15"/>
      <c r="G99" s="15"/>
      <c r="H99" s="15"/>
      <c r="I99" s="15"/>
      <c r="J99" s="15"/>
      <c r="K99" s="15"/>
      <c r="L99" s="15"/>
      <c r="M99" s="15"/>
    </row>
    <row r="100" spans="1:13" ht="14.25" customHeight="1">
      <c r="A100" s="15"/>
      <c r="B100" s="15"/>
      <c r="C100" s="15"/>
      <c r="D100" s="15"/>
      <c r="E100" s="15"/>
      <c r="F100" s="15"/>
      <c r="G100" s="15"/>
      <c r="H100" s="15"/>
      <c r="I100" s="15"/>
      <c r="J100" s="15"/>
      <c r="K100" s="15"/>
      <c r="L100" s="15"/>
      <c r="M100" s="15"/>
    </row>
    <row r="101" spans="1:13" ht="14.25" customHeight="1">
      <c r="A101" s="15"/>
      <c r="B101" s="15"/>
      <c r="C101" s="15"/>
      <c r="D101" s="15"/>
      <c r="E101" s="15"/>
      <c r="F101" s="15"/>
      <c r="G101" s="15"/>
      <c r="H101" s="15"/>
      <c r="I101" s="15"/>
      <c r="J101" s="15"/>
      <c r="K101" s="15"/>
      <c r="L101" s="15"/>
      <c r="M101" s="15"/>
    </row>
    <row r="102" spans="1:13" ht="14.25" customHeight="1">
      <c r="A102" s="15"/>
      <c r="B102" s="15"/>
      <c r="C102" s="15"/>
      <c r="D102" s="15"/>
      <c r="E102" s="15"/>
      <c r="F102" s="15"/>
      <c r="G102" s="15"/>
      <c r="H102" s="15"/>
      <c r="I102" s="15"/>
      <c r="J102" s="15"/>
      <c r="K102" s="15"/>
      <c r="L102" s="15"/>
      <c r="M102" s="15"/>
    </row>
    <row r="103" spans="1:13" ht="14.25" customHeight="1">
      <c r="A103" s="15"/>
      <c r="B103" s="15"/>
      <c r="C103" s="15"/>
      <c r="D103" s="15"/>
      <c r="E103" s="15"/>
      <c r="F103" s="15"/>
      <c r="G103" s="15"/>
      <c r="H103" s="15"/>
      <c r="I103" s="15"/>
      <c r="J103" s="15"/>
      <c r="K103" s="15"/>
      <c r="L103" s="15"/>
      <c r="M103" s="15"/>
    </row>
    <row r="104" spans="1:13" ht="14.25" customHeight="1">
      <c r="A104" s="15"/>
      <c r="B104" s="15"/>
      <c r="C104" s="15"/>
      <c r="D104" s="15"/>
      <c r="E104" s="15"/>
      <c r="F104" s="15"/>
      <c r="G104" s="15"/>
      <c r="H104" s="15"/>
      <c r="I104" s="15"/>
      <c r="J104" s="15"/>
      <c r="K104" s="15"/>
      <c r="L104" s="15"/>
      <c r="M104" s="15"/>
    </row>
    <row r="105" spans="1:13" ht="14.25" customHeight="1">
      <c r="A105" s="15"/>
      <c r="B105" s="15"/>
      <c r="C105" s="15"/>
      <c r="D105" s="15"/>
      <c r="E105" s="15"/>
      <c r="F105" s="15"/>
      <c r="G105" s="15"/>
      <c r="H105" s="15"/>
      <c r="I105" s="15"/>
      <c r="J105" s="15"/>
      <c r="K105" s="15"/>
      <c r="L105" s="15"/>
      <c r="M105" s="15"/>
    </row>
    <row r="106" spans="1:13" ht="14.25" customHeight="1">
      <c r="A106" s="15"/>
      <c r="B106" s="15"/>
      <c r="C106" s="15"/>
      <c r="D106" s="15"/>
      <c r="E106" s="15"/>
      <c r="F106" s="15"/>
      <c r="G106" s="15"/>
      <c r="H106" s="15"/>
      <c r="I106" s="15"/>
      <c r="J106" s="15"/>
      <c r="K106" s="15"/>
      <c r="L106" s="15"/>
      <c r="M106" s="15"/>
    </row>
    <row r="107" spans="1:13" ht="14.25" customHeight="1">
      <c r="A107" s="15"/>
      <c r="B107" s="15"/>
      <c r="C107" s="15"/>
      <c r="D107" s="15"/>
      <c r="E107" s="15"/>
      <c r="F107" s="15"/>
      <c r="G107" s="15"/>
      <c r="H107" s="15"/>
      <c r="I107" s="15"/>
      <c r="J107" s="15"/>
      <c r="K107" s="15"/>
      <c r="L107" s="15"/>
      <c r="M107" s="15"/>
    </row>
    <row r="108" spans="1:13" ht="14.25" customHeight="1">
      <c r="A108" s="15"/>
      <c r="B108" s="15"/>
      <c r="C108" s="15"/>
      <c r="D108" s="15"/>
      <c r="E108" s="15"/>
      <c r="F108" s="15"/>
      <c r="G108" s="15"/>
      <c r="H108" s="15"/>
      <c r="I108" s="15"/>
      <c r="J108" s="15"/>
      <c r="K108" s="15"/>
      <c r="L108" s="15"/>
      <c r="M108" s="15"/>
    </row>
    <row r="109" spans="1:13" ht="14.25" customHeight="1">
      <c r="A109" s="15"/>
      <c r="B109" s="15"/>
      <c r="C109" s="15"/>
      <c r="D109" s="15"/>
      <c r="E109" s="15"/>
      <c r="F109" s="15"/>
      <c r="G109" s="15"/>
      <c r="H109" s="15"/>
      <c r="I109" s="15"/>
      <c r="J109" s="15"/>
      <c r="K109" s="15"/>
      <c r="L109" s="15"/>
      <c r="M109" s="15"/>
    </row>
    <row r="110" spans="1:13" ht="14.25" customHeight="1">
      <c r="A110" s="15"/>
      <c r="B110" s="15"/>
      <c r="C110" s="15"/>
      <c r="D110" s="15"/>
      <c r="E110" s="15"/>
      <c r="F110" s="15"/>
      <c r="G110" s="15"/>
      <c r="H110" s="15"/>
      <c r="I110" s="15"/>
      <c r="J110" s="15"/>
      <c r="K110" s="15"/>
      <c r="L110" s="15"/>
      <c r="M110" s="15"/>
    </row>
    <row r="111" spans="1:13" ht="14.25" customHeight="1">
      <c r="A111" s="15"/>
      <c r="B111" s="15"/>
      <c r="C111" s="15"/>
      <c r="D111" s="15"/>
      <c r="E111" s="15"/>
      <c r="F111" s="15"/>
      <c r="G111" s="15"/>
      <c r="H111" s="15"/>
      <c r="I111" s="15"/>
      <c r="J111" s="15"/>
      <c r="K111" s="15"/>
      <c r="L111" s="15"/>
      <c r="M111" s="15"/>
    </row>
    <row r="112" spans="1:13" ht="14.25" customHeight="1">
      <c r="A112" s="15"/>
      <c r="B112" s="15"/>
      <c r="C112" s="15"/>
      <c r="D112" s="15"/>
      <c r="E112" s="15"/>
      <c r="F112" s="15"/>
      <c r="G112" s="15"/>
      <c r="H112" s="15"/>
      <c r="I112" s="15"/>
      <c r="J112" s="15"/>
      <c r="K112" s="15"/>
      <c r="L112" s="15"/>
      <c r="M112" s="15"/>
    </row>
    <row r="113" spans="1:13" ht="14.25" customHeight="1">
      <c r="A113" s="15"/>
      <c r="B113" s="15"/>
      <c r="C113" s="15"/>
      <c r="D113" s="15"/>
      <c r="E113" s="15"/>
      <c r="F113" s="15"/>
      <c r="G113" s="15"/>
      <c r="H113" s="15"/>
      <c r="I113" s="15"/>
      <c r="J113" s="15"/>
      <c r="K113" s="15"/>
      <c r="L113" s="15"/>
      <c r="M113" s="15"/>
    </row>
    <row r="114" spans="1:13" ht="14.25" customHeight="1">
      <c r="A114" s="15"/>
      <c r="B114" s="15"/>
      <c r="C114" s="15"/>
      <c r="D114" s="15"/>
      <c r="E114" s="15"/>
      <c r="F114" s="15"/>
      <c r="G114" s="15"/>
      <c r="H114" s="15"/>
      <c r="I114" s="15"/>
      <c r="J114" s="15"/>
      <c r="K114" s="15"/>
      <c r="L114" s="15"/>
      <c r="M114" s="15"/>
    </row>
    <row r="115" spans="1:13" ht="14.25" customHeight="1">
      <c r="A115" s="15"/>
      <c r="B115" s="15"/>
      <c r="C115" s="15"/>
      <c r="D115" s="15"/>
      <c r="E115" s="15"/>
      <c r="F115" s="15"/>
      <c r="G115" s="15"/>
      <c r="H115" s="15"/>
      <c r="I115" s="15"/>
      <c r="J115" s="15"/>
      <c r="K115" s="15"/>
      <c r="L115" s="15"/>
      <c r="M115" s="15"/>
    </row>
    <row r="116" spans="1:13" ht="14.25" customHeight="1">
      <c r="A116" s="15"/>
      <c r="B116" s="15"/>
      <c r="C116" s="15"/>
      <c r="D116" s="15"/>
      <c r="E116" s="15"/>
      <c r="F116" s="15"/>
      <c r="G116" s="15"/>
      <c r="H116" s="15"/>
      <c r="I116" s="15"/>
      <c r="J116" s="15"/>
      <c r="K116" s="15"/>
      <c r="L116" s="15"/>
      <c r="M116" s="15"/>
    </row>
    <row r="117" spans="1:13" ht="14.25" customHeight="1">
      <c r="A117" s="15"/>
      <c r="B117" s="15"/>
      <c r="C117" s="15"/>
      <c r="D117" s="15"/>
      <c r="E117" s="15"/>
      <c r="F117" s="15"/>
      <c r="G117" s="15"/>
      <c r="H117" s="15"/>
      <c r="I117" s="15"/>
      <c r="J117" s="15"/>
      <c r="K117" s="15"/>
      <c r="L117" s="15"/>
      <c r="M117" s="15"/>
    </row>
    <row r="118" spans="1:13" ht="14.25" customHeight="1">
      <c r="A118" s="15"/>
      <c r="B118" s="15"/>
      <c r="C118" s="15"/>
      <c r="D118" s="15"/>
      <c r="E118" s="15"/>
      <c r="F118" s="15"/>
      <c r="G118" s="15"/>
      <c r="H118" s="15"/>
      <c r="I118" s="15"/>
      <c r="J118" s="15"/>
      <c r="K118" s="15"/>
      <c r="L118" s="15"/>
      <c r="M118" s="15"/>
    </row>
    <row r="119" spans="1:13">
      <c r="A119" s="15"/>
      <c r="B119" s="15"/>
      <c r="C119" s="15"/>
      <c r="D119" s="15"/>
      <c r="E119" s="15"/>
      <c r="F119" s="15"/>
      <c r="G119" s="15"/>
      <c r="H119" s="15"/>
      <c r="I119" s="15"/>
      <c r="J119" s="15"/>
      <c r="K119" s="15"/>
      <c r="L119" s="15"/>
      <c r="M119" s="15"/>
    </row>
    <row r="120" spans="1:13">
      <c r="A120" s="15"/>
      <c r="B120" s="15"/>
      <c r="C120" s="15"/>
      <c r="D120" s="15"/>
      <c r="E120" s="15"/>
      <c r="F120" s="15"/>
      <c r="G120" s="15"/>
      <c r="H120" s="15"/>
      <c r="I120" s="15"/>
      <c r="J120" s="15"/>
      <c r="K120" s="15"/>
      <c r="L120" s="15"/>
      <c r="M120" s="15"/>
    </row>
    <row r="121" spans="1:13">
      <c r="A121" s="15"/>
      <c r="B121" s="15"/>
      <c r="C121" s="15"/>
      <c r="D121" s="15"/>
      <c r="E121" s="15"/>
      <c r="F121" s="15"/>
      <c r="G121" s="15"/>
      <c r="H121" s="15"/>
      <c r="I121" s="15"/>
      <c r="J121" s="15"/>
      <c r="K121" s="15"/>
      <c r="L121" s="15"/>
      <c r="M121" s="15"/>
    </row>
    <row r="122" spans="1:13">
      <c r="A122" s="15"/>
      <c r="B122" s="15"/>
      <c r="C122" s="15"/>
      <c r="D122" s="15"/>
      <c r="E122" s="15"/>
      <c r="F122" s="15"/>
      <c r="G122" s="15"/>
      <c r="H122" s="15"/>
      <c r="I122" s="15"/>
      <c r="J122" s="15"/>
      <c r="K122" s="15"/>
      <c r="L122" s="15"/>
      <c r="M122" s="15"/>
    </row>
    <row r="123" spans="1:13">
      <c r="A123" s="15"/>
      <c r="B123" s="15"/>
      <c r="C123" s="15"/>
      <c r="D123" s="15"/>
      <c r="E123" s="15"/>
      <c r="F123" s="15"/>
      <c r="G123" s="15"/>
      <c r="H123" s="15"/>
      <c r="I123" s="15"/>
      <c r="J123" s="15"/>
      <c r="K123" s="15"/>
      <c r="L123" s="15"/>
      <c r="M123" s="15"/>
    </row>
    <row r="124" spans="1:13">
      <c r="A124" s="15"/>
      <c r="B124" s="15"/>
      <c r="C124" s="15"/>
      <c r="D124" s="15"/>
      <c r="E124" s="15"/>
      <c r="F124" s="15"/>
      <c r="G124" s="15"/>
      <c r="H124" s="15"/>
      <c r="I124" s="15"/>
      <c r="J124" s="15"/>
      <c r="K124" s="15"/>
      <c r="L124" s="15"/>
      <c r="M124" s="15"/>
    </row>
    <row r="125" spans="1:13">
      <c r="A125" s="15"/>
      <c r="B125" s="15"/>
      <c r="C125" s="15"/>
      <c r="D125" s="15"/>
      <c r="E125" s="15"/>
      <c r="F125" s="15"/>
      <c r="G125" s="15"/>
      <c r="H125" s="15"/>
      <c r="I125" s="15"/>
      <c r="J125" s="15"/>
      <c r="K125" s="15"/>
      <c r="L125" s="15"/>
      <c r="M125" s="15"/>
    </row>
    <row r="126" spans="1:13">
      <c r="A126" s="15"/>
      <c r="B126" s="15"/>
      <c r="C126" s="15"/>
      <c r="D126" s="15"/>
      <c r="E126" s="15"/>
      <c r="F126" s="15"/>
      <c r="G126" s="15"/>
      <c r="H126" s="15"/>
      <c r="I126" s="15"/>
      <c r="J126" s="15"/>
      <c r="K126" s="15"/>
      <c r="L126" s="15"/>
      <c r="M126" s="15"/>
    </row>
    <row r="127" spans="1:13">
      <c r="A127" s="15"/>
      <c r="B127" s="15"/>
      <c r="C127" s="15"/>
      <c r="D127" s="15"/>
      <c r="E127" s="15"/>
      <c r="F127" s="15"/>
      <c r="G127" s="15"/>
      <c r="H127" s="15"/>
      <c r="I127" s="15"/>
      <c r="J127" s="15"/>
      <c r="K127" s="15"/>
      <c r="L127" s="15"/>
      <c r="M127" s="15"/>
    </row>
    <row r="128" spans="1:13">
      <c r="A128" s="15"/>
      <c r="B128" s="15"/>
      <c r="C128" s="15"/>
      <c r="D128" s="15"/>
      <c r="E128" s="15"/>
      <c r="F128" s="15"/>
      <c r="G128" s="15"/>
      <c r="H128" s="15"/>
      <c r="I128" s="15"/>
      <c r="J128" s="15"/>
      <c r="K128" s="15"/>
      <c r="L128" s="15"/>
      <c r="M128" s="15"/>
    </row>
  </sheetData>
  <customSheetViews>
    <customSheetView guid="{DF5C099A-A735-4458-B3D7-1C8EFB308B1A}" fitToPage="1" showRuler="0" topLeftCell="L5">
      <selection activeCell="P5" sqref="P5:Y58"/>
      <printOptions horizontalCentered="1"/>
      <pageSetup scale="76" orientation="landscape"/>
      <headerFooter>
        <oddHeader>&amp;CClearing Connectivity Standard (CCS) - Proposed</oddHeader>
        <oddFooter>&amp;CQuestions should be directed to CCS@sapient.com</oddFooter>
      </headerFooter>
    </customSheetView>
    <customSheetView guid="{A58359F2-8DFE-42CD-B155-98B9EC2D6C4B}" showPageBreaks="1" fitToPage="1" printArea="1" showRuler="0" topLeftCell="L14">
      <selection activeCell="P5" sqref="P5:Y58"/>
      <printOptions horizontalCentered="1"/>
      <pageSetup scale="64" orientation="landscape"/>
      <headerFooter>
        <oddHeader>&amp;CClearing Connectivity Standard (CCS) - Proposed</oddHeader>
        <oddFooter>&amp;CQuestions should be directed to CCS@sapient.com</oddFooter>
      </headerFooter>
    </customSheetView>
  </customSheetViews>
  <mergeCells count="27">
    <mergeCell ref="C56:C58"/>
    <mergeCell ref="E56:L58"/>
    <mergeCell ref="E52:L54"/>
    <mergeCell ref="C44:C46"/>
    <mergeCell ref="E44:L46"/>
    <mergeCell ref="C27:C29"/>
    <mergeCell ref="C48:C50"/>
    <mergeCell ref="E48:L50"/>
    <mergeCell ref="E31:L33"/>
    <mergeCell ref="C35:C37"/>
    <mergeCell ref="E35:L37"/>
    <mergeCell ref="P64:Y68"/>
    <mergeCell ref="C6:L7"/>
    <mergeCell ref="C9:C11"/>
    <mergeCell ref="E19:L21"/>
    <mergeCell ref="C23:C25"/>
    <mergeCell ref="E23:L25"/>
    <mergeCell ref="C13:C15"/>
    <mergeCell ref="E13:L15"/>
    <mergeCell ref="E9:L11"/>
    <mergeCell ref="E27:L29"/>
    <mergeCell ref="C19:C21"/>
    <mergeCell ref="C39:C41"/>
    <mergeCell ref="E39:L41"/>
    <mergeCell ref="C31:C33"/>
    <mergeCell ref="P5:Y62"/>
    <mergeCell ref="C52:C54"/>
  </mergeCells>
  <printOptions horizontalCentered="1"/>
  <pageMargins left="0.7" right="0.7" top="0.75" bottom="0.75" header="0.3" footer="0.3"/>
  <pageSetup scale="92" orientation="landscape"/>
  <headerFooter>
    <oddHeader>&amp;CClearing Connectivity Standard (CCS) - Proposed</oddHeader>
    <oddFooter>&amp;CQuestions should be directed to CCS@sapient.com</oddFooter>
  </headerFooter>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3" tint="0.59999389629810485"/>
    <pageSetUpPr fitToPage="1"/>
  </sheetPr>
  <dimension ref="A1:AO40"/>
  <sheetViews>
    <sheetView zoomScale="90" zoomScaleNormal="90" zoomScalePageLayoutView="90" workbookViewId="0">
      <pane xSplit="3" ySplit="4" topLeftCell="N6" activePane="bottomRight" state="frozen"/>
      <selection pane="topRight" activeCell="D1" sqref="D1"/>
      <selection pane="bottomLeft" activeCell="A4" sqref="A4"/>
      <selection pane="bottomRight" activeCell="X6" sqref="X6"/>
    </sheetView>
  </sheetViews>
  <sheetFormatPr baseColWidth="10" defaultColWidth="8.6640625" defaultRowHeight="44" x14ac:dyDescent="0"/>
  <cols>
    <col min="1" max="1" width="9.5" style="3" customWidth="1"/>
    <col min="2" max="2" width="9.6640625" style="237" customWidth="1"/>
    <col min="3" max="3" width="16.1640625" style="237" customWidth="1"/>
    <col min="4" max="4" width="11.5" style="237" bestFit="1" customWidth="1"/>
    <col min="5" max="5" width="13.1640625" style="237" customWidth="1"/>
    <col min="6" max="7" width="9.6640625" style="237" customWidth="1"/>
    <col min="8" max="8" width="15.33203125" style="237" customWidth="1"/>
    <col min="9" max="9" width="13.1640625" style="237" customWidth="1"/>
    <col min="10" max="10" width="11" style="237" customWidth="1"/>
    <col min="11" max="13" width="9.6640625" style="237" customWidth="1"/>
    <col min="14" max="14" width="16.33203125" style="237" customWidth="1"/>
    <col min="15" max="24" width="9.6640625" style="237" customWidth="1"/>
    <col min="25" max="25" width="12" style="237" customWidth="1"/>
    <col min="26" max="26" width="14.33203125" style="237" customWidth="1"/>
    <col min="27" max="27" width="11.5" style="237" bestFit="1" customWidth="1"/>
    <col min="28" max="31" width="9.5" style="237" customWidth="1"/>
    <col min="32" max="32" width="11.5" style="237" bestFit="1" customWidth="1"/>
    <col min="33" max="34" width="9.5" style="237" customWidth="1"/>
    <col min="35" max="35" width="11.5" style="237" bestFit="1" customWidth="1"/>
    <col min="36" max="36" width="9.6640625" style="237" customWidth="1"/>
    <col min="37" max="37" width="8.6640625" style="237"/>
    <col min="38" max="38" width="11.5" style="237" bestFit="1" customWidth="1"/>
    <col min="39" max="39" width="12.6640625" style="237" customWidth="1"/>
    <col min="40" max="40" width="9.6640625" style="237" customWidth="1"/>
    <col min="41" max="41" width="10" style="237" customWidth="1"/>
    <col min="42" max="16384" width="8.6640625" style="237"/>
  </cols>
  <sheetData>
    <row r="1" spans="1:41">
      <c r="A1" s="3" t="s">
        <v>1053</v>
      </c>
      <c r="B1" s="88" t="s">
        <v>1149</v>
      </c>
    </row>
    <row r="2" spans="1:41" s="12" customFormat="1" ht="20" customHeight="1">
      <c r="A2" s="4" t="s">
        <v>12</v>
      </c>
      <c r="B2" s="253" t="s">
        <v>1111</v>
      </c>
      <c r="C2" s="253"/>
      <c r="D2" s="253"/>
      <c r="E2" s="253"/>
      <c r="F2" s="253"/>
      <c r="G2" s="253"/>
      <c r="H2" s="253"/>
      <c r="I2" s="253"/>
      <c r="J2" s="253"/>
      <c r="K2" s="253"/>
      <c r="L2" s="253"/>
      <c r="M2" s="253"/>
      <c r="N2" s="253"/>
      <c r="O2" s="253"/>
      <c r="P2" s="253"/>
      <c r="Q2" s="253"/>
      <c r="R2" s="253"/>
      <c r="S2" s="253"/>
      <c r="T2" s="253"/>
      <c r="U2" s="253"/>
      <c r="V2" s="253"/>
      <c r="W2" s="253"/>
      <c r="X2" s="253"/>
      <c r="Y2" s="253"/>
      <c r="Z2" s="253"/>
      <c r="AA2" s="253"/>
      <c r="AB2" s="253"/>
      <c r="AC2" s="253"/>
      <c r="AD2" s="253"/>
      <c r="AE2" s="253"/>
      <c r="AF2" s="253"/>
      <c r="AG2" s="253"/>
      <c r="AH2" s="253"/>
      <c r="AI2" s="253"/>
      <c r="AJ2" s="253"/>
      <c r="AK2" s="253"/>
      <c r="AL2" s="253"/>
      <c r="AM2" s="253"/>
      <c r="AN2" s="253"/>
      <c r="AO2" s="253"/>
    </row>
    <row r="3" spans="1:41" ht="33" customHeight="1">
      <c r="A3" s="4" t="s">
        <v>12</v>
      </c>
      <c r="B3" s="454" t="s">
        <v>74</v>
      </c>
      <c r="C3" s="507"/>
      <c r="D3" s="508" t="s">
        <v>73</v>
      </c>
      <c r="E3" s="509"/>
      <c r="F3" s="509"/>
      <c r="G3" s="510"/>
      <c r="H3" s="506" t="s">
        <v>72</v>
      </c>
      <c r="I3" s="480"/>
      <c r="J3" s="480"/>
      <c r="K3" s="480"/>
      <c r="L3" s="480"/>
      <c r="M3" s="480"/>
      <c r="N3" s="480"/>
      <c r="O3" s="480"/>
      <c r="P3" s="480"/>
      <c r="Q3" s="480"/>
      <c r="R3" s="481"/>
      <c r="S3" s="449" t="s">
        <v>26</v>
      </c>
      <c r="T3" s="453"/>
      <c r="U3" s="453"/>
      <c r="V3" s="453"/>
      <c r="W3" s="453"/>
      <c r="X3" s="453"/>
      <c r="Y3" s="453"/>
      <c r="Z3" s="453"/>
      <c r="AA3" s="453"/>
      <c r="AB3" s="453"/>
      <c r="AC3" s="453"/>
      <c r="AD3" s="453"/>
      <c r="AE3" s="453"/>
      <c r="AF3" s="453"/>
      <c r="AG3" s="453"/>
      <c r="AH3" s="453"/>
      <c r="AI3" s="453"/>
      <c r="AJ3" s="453"/>
      <c r="AK3" s="453"/>
      <c r="AL3" s="504" t="s">
        <v>1166</v>
      </c>
      <c r="AM3" s="504"/>
      <c r="AN3" s="504"/>
      <c r="AO3" s="505"/>
    </row>
    <row r="4" spans="1:41" ht="56.25" customHeight="1">
      <c r="A4" s="3" t="s">
        <v>67</v>
      </c>
      <c r="B4" s="76" t="s">
        <v>1112</v>
      </c>
      <c r="C4" s="76" t="s">
        <v>65</v>
      </c>
      <c r="D4" s="225" t="s">
        <v>64</v>
      </c>
      <c r="E4" s="82" t="s">
        <v>63</v>
      </c>
      <c r="F4" s="82" t="s">
        <v>62</v>
      </c>
      <c r="G4" s="295" t="s">
        <v>61</v>
      </c>
      <c r="H4" s="225" t="s">
        <v>60</v>
      </c>
      <c r="I4" s="82" t="s">
        <v>59</v>
      </c>
      <c r="J4" s="82" t="s">
        <v>58</v>
      </c>
      <c r="K4" s="82" t="s">
        <v>57</v>
      </c>
      <c r="L4" s="82" t="s">
        <v>56</v>
      </c>
      <c r="M4" s="82" t="s">
        <v>55</v>
      </c>
      <c r="N4" s="82" t="s">
        <v>102</v>
      </c>
      <c r="O4" s="82" t="s">
        <v>52</v>
      </c>
      <c r="P4" s="82" t="s">
        <v>51</v>
      </c>
      <c r="Q4" s="82" t="s">
        <v>50</v>
      </c>
      <c r="R4" s="296" t="s">
        <v>49</v>
      </c>
      <c r="S4" s="225" t="s">
        <v>200</v>
      </c>
      <c r="T4" s="82" t="s">
        <v>201</v>
      </c>
      <c r="U4" s="82" t="s">
        <v>202</v>
      </c>
      <c r="V4" s="82" t="s">
        <v>1052</v>
      </c>
      <c r="W4" s="82" t="s">
        <v>205</v>
      </c>
      <c r="X4" s="82" t="s">
        <v>1037</v>
      </c>
      <c r="Y4" s="82" t="s">
        <v>206</v>
      </c>
      <c r="Z4" s="82" t="s">
        <v>53</v>
      </c>
      <c r="AA4" s="82" t="s">
        <v>209</v>
      </c>
      <c r="AB4" s="82" t="s">
        <v>1169</v>
      </c>
      <c r="AC4" s="82" t="s">
        <v>1215</v>
      </c>
      <c r="AD4" s="82" t="s">
        <v>1218</v>
      </c>
      <c r="AE4" s="82" t="s">
        <v>1211</v>
      </c>
      <c r="AF4" s="82" t="s">
        <v>244</v>
      </c>
      <c r="AG4" s="82" t="s">
        <v>1212</v>
      </c>
      <c r="AH4" s="82" t="s">
        <v>1213</v>
      </c>
      <c r="AI4" s="82" t="s">
        <v>207</v>
      </c>
      <c r="AJ4" s="82" t="s">
        <v>991</v>
      </c>
      <c r="AK4" s="149" t="s">
        <v>211</v>
      </c>
      <c r="AL4" s="225" t="s">
        <v>336</v>
      </c>
      <c r="AM4" s="82" t="s">
        <v>1187</v>
      </c>
      <c r="AN4" s="82" t="s">
        <v>1005</v>
      </c>
      <c r="AO4" s="149" t="s">
        <v>1004</v>
      </c>
    </row>
    <row r="5" spans="1:41" ht="183.75" customHeight="1">
      <c r="A5" s="3" t="s">
        <v>12</v>
      </c>
      <c r="B5" s="313" t="s">
        <v>26</v>
      </c>
      <c r="C5" s="222" t="s">
        <v>76</v>
      </c>
      <c r="D5" s="250" t="str">
        <f>VLOOKUP(D4,'Data Fields'!$B:$E,3,0)</f>
        <v>Date on which all reported data was current.</v>
      </c>
      <c r="E5" s="250" t="str">
        <f>VLOOKUP(E4,'Data Fields'!$B:$E,3,0)</f>
        <v>Date and time when report was generated.</v>
      </c>
      <c r="F5" s="250" t="str">
        <f>VLOOKUP(F4,'Data Fields'!$B:$E,3,0)</f>
        <v>The name of the clearing firm</v>
      </c>
      <c r="G5" s="287" t="str">
        <f>VLOOKUP(G4,'Data Fields'!$B:$E,3,0)</f>
        <v>Placeholder for Legal Entity Identifier</v>
      </c>
      <c r="H5" s="108" t="str">
        <f>VLOOKUP(H4,'Data Fields'!$B:$E,3,0)</f>
        <v>Name of the investment manager</v>
      </c>
      <c r="I5" s="250" t="str">
        <f>VLOOKUP(I4,'Data Fields'!$B:$E,3,0)</f>
        <v>Placeholder for Legal Entity Identifier</v>
      </c>
      <c r="J5" s="250" t="str">
        <f>VLOOKUP(J4,'Data Fields'!$B:$E,3,0)</f>
        <v>Name of the client (beneficiary).</v>
      </c>
      <c r="K5" s="250" t="str">
        <f>VLOOKUP(K4,'Data Fields'!$B:$E,3,0)</f>
        <v>Placeholder for Legal Entity Identifier</v>
      </c>
      <c r="L5" s="250" t="str">
        <f>VLOOKUP(L4,'Data Fields'!$B:$E,3,0)</f>
        <v>ID provided by the client to the broker and custodian.</v>
      </c>
      <c r="M5" s="250" t="str">
        <f>VLOOKUP(M4,'Data Fields'!$B:$E,3,0)</f>
        <v>Client account reference at clearing broker</v>
      </c>
      <c r="N5" s="250" t="str">
        <f>VLOOKUP(N4,'Data Fields'!$B:$E,3,0)</f>
        <v>(If applicable) Any distinction used within a client account entity for the purposes of trades, positions, margining, etc.   "NET" indicates multiple Sub Accounts and/or total Account balances.</v>
      </c>
      <c r="O5" s="250" t="str">
        <f>VLOOKUP(O4,'Data Fields'!$B:$E,3,0)</f>
        <v>Local currency for the account.  "NET" indicates that multiple local currencies are netted into base currency.</v>
      </c>
      <c r="P5" s="250" t="str">
        <f>VLOOKUP(P4,'Data Fields'!$B:$E,3,0)</f>
        <v>Base currency for the account</v>
      </c>
      <c r="Q5" s="250" t="str">
        <f>VLOOKUP(Q4,'Data Fields'!$B:$E,3,0)</f>
        <v>Indicates whether reported figures are given in base or local currency unless otherwise specified (possible values are "Base" or "Local")</v>
      </c>
      <c r="R5" s="209" t="str">
        <f>VLOOKUP(R4,'Data Fields'!$B:$E,3,0)</f>
        <v>The FX rate used to convert Local Currency to Account Base Currency.  Use the convention Local/Base for all currency pairs.</v>
      </c>
      <c r="S5" s="208" t="str">
        <f>VLOOKUP(S4,'Data Fields'!$B:$E,3,0)</f>
        <v>Unique Swap Identifier (note that UTIs should be reported in the UTI field)</v>
      </c>
      <c r="T5" s="109" t="str">
        <f>VLOOKUP(T4,'Data Fields'!$B:$E,3,0)</f>
        <v xml:space="preserve">Placeholder for Unique Product Identifier. </v>
      </c>
      <c r="U5" s="109" t="str">
        <f>VLOOKUP(U4,'Data Fields'!$B:$E,3,0)</f>
        <v>ID provided by the Clearing House (Position, Trade or Execution ID should be placed here, depending on which is applicable).</v>
      </c>
      <c r="V5" s="109" t="str">
        <f>VLOOKUP(V4,'Data Fields'!$B:$E,3,0)</f>
        <v>Trade or position ID at Clearing Broker</v>
      </c>
      <c r="W5" s="109" t="str">
        <f>VLOOKUP(W4,'Data Fields'!$B:$E,3,0)</f>
        <v>Trade ID on Affirmation Platform or SEF, e.g. MarketWire ID</v>
      </c>
      <c r="X5" s="109" t="str">
        <f>VLOOKUP(X4,'Data Fields'!$B:$E,3,0)</f>
        <v>Client identified ID, for internal matching.</v>
      </c>
      <c r="Y5" s="109" t="str">
        <f>VLOOKUP(Y4,'Data Fields'!$B:$E,3,0)</f>
        <v>Reference code supplied by the client for trade compression or other groupings; EIDs, Netting Strings and Swap Indicators should be reported here.</v>
      </c>
      <c r="Z5" s="109" t="str">
        <f>VLOOKUP(Z4,'Data Fields'!$B:$E,3,0)</f>
        <v>The type of product referenced in this row: "CDS / CDX / iTraxx / NDF / IRS / IRS-OIS / IRS-Basis / IRS-ZCS / IRS-FRA / IRS-VNS / IRS-ZCIIS". "NET" indicates that the line represents net values across products.</v>
      </c>
      <c r="AA5" s="109" t="str">
        <f>VLOOKUP(AA4,'Data Fields'!$B:$E,3,0)</f>
        <v>Trade maturity date</v>
      </c>
      <c r="AB5" s="109" t="str">
        <f>VLOOKUP(AB4,'Data Fields'!$B:$E,3,0)</f>
        <v>Current Notional of the Trade/Position</v>
      </c>
      <c r="AC5" s="109" t="str">
        <f>VLOOKUP(AC4,'Data Fields'!$B:$E,3,0)</f>
        <v>Coupon Rate Value</v>
      </c>
      <c r="AD5" s="109" t="str">
        <f>VLOOKUP(AD4,'Data Fields'!$B:$E,3,0)</f>
        <v>Specified floating rate index; USD LIBOR, GBP, LIBOR, JPY LIBOR, etc.</v>
      </c>
      <c r="AE5" s="109" t="str">
        <f>VLOOKUP(AE4,'Data Fields'!$B:$E,3,0)</f>
        <v>Current quoted spread above the floating index rate, in basis points</v>
      </c>
      <c r="AF5" s="109" t="str">
        <f>VLOOKUP(AF4,'Data Fields'!$B:$E,3,0)</f>
        <v>Fixing Date for Coupon/Payment</v>
      </c>
      <c r="AG5" s="109" t="str">
        <f>VLOOKUP(AG4,'Data Fields'!$B:$E,3,0)</f>
        <v>Accrual days in specified coupon period</v>
      </c>
      <c r="AH5" s="109" t="str">
        <f>VLOOKUP(AH4,'Data Fields'!$B:$E,3,0)</f>
        <v>Day count convention for specified coupon: 30/360, ACT/360, ACT/365.FIXED, ACT/ACT.ISDA, 30E/360, 30E/360.ISDA</v>
      </c>
      <c r="AI5" s="109" t="str">
        <f>VLOOKUP(AI4,'Data Fields'!$B:$E,3,0)</f>
        <v>Trade execution date</v>
      </c>
      <c r="AJ5" s="109" t="str">
        <f>VLOOKUP(AJ4,'Data Fields'!$B:$E,3,0)</f>
        <v>Date on which payment is made for FRAs</v>
      </c>
      <c r="AK5" s="217" t="str">
        <f>VLOOKUP(AK4,'Data Fields'!$B:$E,3,0)</f>
        <v>Buy/Sell indicator for Credit trades: B=Buy, S=Sell (from the perspective of client/end user). Additional "S" can be used for IRS Swaption</v>
      </c>
      <c r="AL5" s="108" t="str">
        <f>VLOOKUP(AL4,'Data Fields'!$B:$E,3,0)</f>
        <v>Margin or Product Lifecycle Cash Flow settlement date</v>
      </c>
      <c r="AM5" s="108" t="s">
        <v>1254</v>
      </c>
      <c r="AN5" s="309" t="s">
        <v>1256</v>
      </c>
      <c r="AO5" s="93" t="str">
        <f>VLOOKUP(AO4,'Data Fields'!$B:$E,3,0)</f>
        <v>Payment Amount</v>
      </c>
    </row>
    <row r="6" spans="1:41" ht="33" customHeight="1">
      <c r="A6" s="3" t="s">
        <v>12</v>
      </c>
      <c r="B6" s="228" t="s">
        <v>11</v>
      </c>
      <c r="C6" s="251" t="s">
        <v>7</v>
      </c>
      <c r="D6" s="250" t="s">
        <v>7</v>
      </c>
      <c r="E6" s="250" t="s">
        <v>7</v>
      </c>
      <c r="F6" s="85" t="s">
        <v>7</v>
      </c>
      <c r="G6" s="93" t="s">
        <v>10</v>
      </c>
      <c r="H6" s="108" t="s">
        <v>7</v>
      </c>
      <c r="I6" s="250" t="s">
        <v>10</v>
      </c>
      <c r="J6" s="250" t="s">
        <v>10</v>
      </c>
      <c r="K6" s="250" t="s">
        <v>10</v>
      </c>
      <c r="L6" s="250" t="s">
        <v>10</v>
      </c>
      <c r="M6" s="250" t="s">
        <v>7</v>
      </c>
      <c r="N6" s="250" t="s">
        <v>8</v>
      </c>
      <c r="O6" s="250" t="s">
        <v>7</v>
      </c>
      <c r="P6" s="250" t="s">
        <v>7</v>
      </c>
      <c r="Q6" s="250" t="s">
        <v>7</v>
      </c>
      <c r="R6" s="93" t="s">
        <v>7</v>
      </c>
      <c r="S6" s="108" t="s">
        <v>10</v>
      </c>
      <c r="T6" s="250" t="s">
        <v>8</v>
      </c>
      <c r="U6" s="250" t="s">
        <v>10</v>
      </c>
      <c r="V6" s="250" t="s">
        <v>10</v>
      </c>
      <c r="W6" s="250" t="s">
        <v>10</v>
      </c>
      <c r="X6" s="250" t="s">
        <v>7</v>
      </c>
      <c r="Y6" s="250" t="s">
        <v>8</v>
      </c>
      <c r="Z6" s="250" t="s">
        <v>7</v>
      </c>
      <c r="AA6" s="250" t="s">
        <v>7</v>
      </c>
      <c r="AB6" s="250" t="s">
        <v>8</v>
      </c>
      <c r="AC6" s="250" t="s">
        <v>8</v>
      </c>
      <c r="AD6" s="250" t="s">
        <v>8</v>
      </c>
      <c r="AE6" s="250" t="s">
        <v>8</v>
      </c>
      <c r="AF6" s="250" t="s">
        <v>8</v>
      </c>
      <c r="AG6" s="250" t="s">
        <v>8</v>
      </c>
      <c r="AH6" s="250" t="s">
        <v>8</v>
      </c>
      <c r="AI6" s="299" t="s">
        <v>8</v>
      </c>
      <c r="AJ6" s="85" t="s">
        <v>10</v>
      </c>
      <c r="AK6" s="217" t="s">
        <v>7</v>
      </c>
      <c r="AL6" s="223" t="s">
        <v>7</v>
      </c>
      <c r="AM6" s="222" t="s">
        <v>8</v>
      </c>
      <c r="AN6" s="222" t="s">
        <v>8</v>
      </c>
      <c r="AO6" s="93" t="s">
        <v>7</v>
      </c>
    </row>
    <row r="7" spans="1:41" s="257" customFormat="1" ht="44.25" customHeight="1">
      <c r="A7" s="251" t="s">
        <v>6</v>
      </c>
      <c r="B7" s="251" t="s">
        <v>1207</v>
      </c>
      <c r="C7" s="251" t="s">
        <v>843</v>
      </c>
      <c r="D7" s="250" t="s">
        <v>826</v>
      </c>
      <c r="E7" s="250" t="s">
        <v>827</v>
      </c>
      <c r="F7" s="250" t="s">
        <v>828</v>
      </c>
      <c r="G7" s="217" t="s">
        <v>828</v>
      </c>
      <c r="H7" s="108" t="s">
        <v>829</v>
      </c>
      <c r="I7" s="250" t="s">
        <v>829</v>
      </c>
      <c r="J7" s="250" t="s">
        <v>830</v>
      </c>
      <c r="K7" s="250" t="s">
        <v>830</v>
      </c>
      <c r="L7" s="250" t="s">
        <v>830</v>
      </c>
      <c r="M7" s="250" t="s">
        <v>822</v>
      </c>
      <c r="N7" s="250"/>
      <c r="O7" s="250" t="s">
        <v>981</v>
      </c>
      <c r="P7" s="250" t="s">
        <v>823</v>
      </c>
      <c r="Q7" s="250" t="s">
        <v>824</v>
      </c>
      <c r="R7" s="93">
        <v>1</v>
      </c>
      <c r="S7" s="223">
        <v>5678</v>
      </c>
      <c r="T7" s="222">
        <v>123</v>
      </c>
      <c r="U7" s="222" t="s">
        <v>832</v>
      </c>
      <c r="V7" s="222">
        <v>98765</v>
      </c>
      <c r="W7" s="222">
        <v>12344</v>
      </c>
      <c r="X7" s="222"/>
      <c r="Y7" s="222" t="s">
        <v>1038</v>
      </c>
      <c r="Z7" s="222" t="s">
        <v>833</v>
      </c>
      <c r="AA7" s="222" t="s">
        <v>835</v>
      </c>
      <c r="AB7" s="222"/>
      <c r="AC7" s="222"/>
      <c r="AD7" s="222"/>
      <c r="AE7" s="222"/>
      <c r="AF7" s="222"/>
      <c r="AG7" s="222"/>
      <c r="AH7" s="222"/>
      <c r="AI7" s="300" t="s">
        <v>817</v>
      </c>
      <c r="AJ7" s="222"/>
      <c r="AK7" s="93" t="s">
        <v>115</v>
      </c>
      <c r="AL7" s="223"/>
      <c r="AM7" s="222" t="s">
        <v>1008</v>
      </c>
      <c r="AN7" s="222"/>
      <c r="AO7" s="93">
        <v>1342.9</v>
      </c>
    </row>
    <row r="8" spans="1:41" s="257" customFormat="1" ht="34.5" customHeight="1">
      <c r="A8" s="350" t="s">
        <v>6</v>
      </c>
      <c r="B8" s="350" t="s">
        <v>1207</v>
      </c>
      <c r="C8" s="350" t="s">
        <v>843</v>
      </c>
      <c r="D8" s="403" t="s">
        <v>826</v>
      </c>
      <c r="E8" s="403" t="s">
        <v>827</v>
      </c>
      <c r="F8" s="403" t="s">
        <v>828</v>
      </c>
      <c r="G8" s="404" t="s">
        <v>828</v>
      </c>
      <c r="H8" s="283" t="s">
        <v>829</v>
      </c>
      <c r="I8" s="403" t="s">
        <v>829</v>
      </c>
      <c r="J8" s="403" t="s">
        <v>830</v>
      </c>
      <c r="K8" s="403" t="s">
        <v>830</v>
      </c>
      <c r="L8" s="403" t="s">
        <v>830</v>
      </c>
      <c r="M8" s="403" t="s">
        <v>822</v>
      </c>
      <c r="N8" s="403"/>
      <c r="O8" s="403"/>
      <c r="P8" s="403"/>
      <c r="Q8" s="403"/>
      <c r="R8" s="404"/>
      <c r="S8" s="241">
        <v>4567</v>
      </c>
      <c r="T8" s="405">
        <v>234</v>
      </c>
      <c r="U8" s="405" t="s">
        <v>844</v>
      </c>
      <c r="V8" s="405">
        <v>987651</v>
      </c>
      <c r="W8" s="405">
        <v>12348</v>
      </c>
      <c r="X8" s="405"/>
      <c r="Y8" s="405" t="s">
        <v>845</v>
      </c>
      <c r="Z8" s="405" t="s">
        <v>846</v>
      </c>
      <c r="AA8" s="405" t="s">
        <v>847</v>
      </c>
      <c r="AB8" s="405"/>
      <c r="AC8" s="405"/>
      <c r="AD8" s="405"/>
      <c r="AE8" s="405"/>
      <c r="AF8" s="405"/>
      <c r="AG8" s="405"/>
      <c r="AH8" s="405"/>
      <c r="AI8" s="406" t="s">
        <v>817</v>
      </c>
      <c r="AJ8" s="405"/>
      <c r="AK8" s="404"/>
      <c r="AL8" s="241"/>
      <c r="AM8" s="405" t="s">
        <v>1255</v>
      </c>
      <c r="AN8" s="405"/>
      <c r="AO8" s="407">
        <v>10000</v>
      </c>
    </row>
    <row r="9" spans="1:41" ht="119.25" customHeight="1">
      <c r="A9" s="398" t="s">
        <v>3</v>
      </c>
      <c r="B9" s="398" t="s">
        <v>2</v>
      </c>
      <c r="C9" s="398" t="s">
        <v>1</v>
      </c>
      <c r="D9" s="401"/>
      <c r="E9" s="401"/>
      <c r="F9" s="401"/>
      <c r="G9" s="397" t="s">
        <v>0</v>
      </c>
      <c r="H9" s="398" t="s">
        <v>1137</v>
      </c>
      <c r="I9" s="78" t="s">
        <v>1138</v>
      </c>
      <c r="J9" s="398" t="s">
        <v>166</v>
      </c>
      <c r="K9" s="397" t="s">
        <v>0</v>
      </c>
      <c r="L9" s="398" t="s">
        <v>166</v>
      </c>
      <c r="M9" s="79"/>
      <c r="N9" s="79"/>
      <c r="O9" s="401"/>
      <c r="P9" s="401"/>
      <c r="Q9" s="401"/>
      <c r="R9" s="401"/>
      <c r="S9" s="401"/>
      <c r="T9" s="401"/>
      <c r="U9" s="401"/>
      <c r="V9" s="401"/>
      <c r="W9" s="401"/>
      <c r="X9" s="401"/>
      <c r="Y9" s="401"/>
      <c r="Z9" s="401"/>
      <c r="AA9" s="401"/>
      <c r="AB9" s="401"/>
      <c r="AC9" s="401"/>
      <c r="AD9" s="401"/>
      <c r="AE9" s="401"/>
      <c r="AF9" s="401"/>
      <c r="AG9" s="401"/>
      <c r="AH9" s="401"/>
      <c r="AI9" s="401"/>
      <c r="AJ9" s="401"/>
      <c r="AK9" s="401"/>
      <c r="AL9" s="401"/>
      <c r="AM9" s="401"/>
      <c r="AN9" s="401"/>
      <c r="AO9" s="401"/>
    </row>
    <row r="10" spans="1:41" ht="11.25" hidden="1" customHeight="1">
      <c r="C10" s="239"/>
      <c r="I10" s="239"/>
      <c r="J10" s="239"/>
      <c r="K10" s="239"/>
      <c r="L10" s="239"/>
      <c r="M10" s="239"/>
      <c r="N10" s="239"/>
      <c r="O10" s="239" t="s">
        <v>126</v>
      </c>
      <c r="P10" s="239" t="s">
        <v>127</v>
      </c>
      <c r="Q10" s="239" t="s">
        <v>128</v>
      </c>
      <c r="R10" s="252" t="s">
        <v>185</v>
      </c>
      <c r="AJ10" s="242" t="s">
        <v>992</v>
      </c>
      <c r="AK10" s="252"/>
      <c r="AL10" s="239"/>
      <c r="AO10" s="252"/>
    </row>
    <row r="11" spans="1:41" ht="11.25" hidden="1" customHeight="1">
      <c r="D11" s="237" t="s">
        <v>117</v>
      </c>
      <c r="E11" s="237" t="s">
        <v>118</v>
      </c>
      <c r="F11" s="237" t="s">
        <v>119</v>
      </c>
      <c r="G11" s="237" t="s">
        <v>120</v>
      </c>
      <c r="I11" s="237" t="s">
        <v>121</v>
      </c>
      <c r="J11" s="239" t="s">
        <v>122</v>
      </c>
      <c r="K11" s="239" t="s">
        <v>123</v>
      </c>
      <c r="L11" s="239" t="s">
        <v>124</v>
      </c>
      <c r="M11" s="239" t="s">
        <v>125</v>
      </c>
      <c r="N11" s="239"/>
      <c r="O11" s="3">
        <f t="shared" ref="O11:R11" si="0">N11</f>
        <v>0</v>
      </c>
      <c r="P11" s="3">
        <f t="shared" si="0"/>
        <v>0</v>
      </c>
      <c r="Q11" s="3">
        <f t="shared" si="0"/>
        <v>0</v>
      </c>
      <c r="R11" s="267">
        <f t="shared" si="0"/>
        <v>0</v>
      </c>
      <c r="AJ11" s="239"/>
      <c r="AK11" s="252"/>
      <c r="AL11" s="239"/>
      <c r="AO11" s="252"/>
    </row>
    <row r="12" spans="1:41" ht="11.25" hidden="1" customHeight="1">
      <c r="I12" s="3">
        <f>G12</f>
        <v>0</v>
      </c>
      <c r="J12" s="3">
        <f t="shared" ref="J12" si="1">I12</f>
        <v>0</v>
      </c>
      <c r="K12" s="3">
        <f>J12</f>
        <v>0</v>
      </c>
      <c r="L12" s="3">
        <f>K12</f>
        <v>0</v>
      </c>
      <c r="M12" s="3">
        <f>N12</f>
        <v>0</v>
      </c>
      <c r="N12" s="3"/>
      <c r="O12" s="3"/>
      <c r="P12" s="3"/>
      <c r="Q12" s="3"/>
      <c r="R12" s="267"/>
      <c r="AJ12" s="239"/>
      <c r="AK12" s="252"/>
      <c r="AL12" s="239"/>
      <c r="AO12" s="252"/>
    </row>
    <row r="13" spans="1:41">
      <c r="G13" s="252"/>
      <c r="I13" s="3"/>
      <c r="J13" s="3"/>
      <c r="K13" s="3"/>
      <c r="L13" s="3"/>
      <c r="M13" s="7"/>
      <c r="N13" s="7"/>
      <c r="O13" s="3"/>
      <c r="P13" s="3"/>
      <c r="Q13" s="3"/>
      <c r="R13" s="267"/>
      <c r="AJ13" s="239"/>
      <c r="AK13" s="252"/>
      <c r="AL13" s="239"/>
      <c r="AO13" s="252"/>
    </row>
    <row r="14" spans="1:41">
      <c r="I14" s="3"/>
      <c r="J14" s="3"/>
      <c r="K14" s="3"/>
      <c r="L14" s="3"/>
      <c r="M14" s="3"/>
      <c r="O14" s="3"/>
      <c r="P14" s="3"/>
      <c r="Q14" s="3"/>
      <c r="R14" s="3"/>
    </row>
    <row r="15" spans="1:41">
      <c r="I15" s="3"/>
      <c r="J15" s="3"/>
      <c r="K15" s="3"/>
      <c r="L15" s="3"/>
      <c r="M15" s="3"/>
      <c r="O15" s="3"/>
      <c r="P15" s="3"/>
      <c r="Q15" s="3"/>
      <c r="R15" s="3"/>
    </row>
    <row r="16" spans="1:41">
      <c r="A16" s="503" t="s">
        <v>1548</v>
      </c>
      <c r="B16" s="503"/>
      <c r="C16" s="503"/>
      <c r="I16" s="3"/>
      <c r="J16" s="3"/>
      <c r="K16" s="3"/>
      <c r="L16" s="3"/>
      <c r="M16" s="3"/>
      <c r="O16" s="3"/>
      <c r="P16" s="3"/>
      <c r="Q16" s="3"/>
      <c r="R16" s="3"/>
      <c r="AL16" s="239"/>
    </row>
    <row r="17" spans="3:41">
      <c r="C17" s="393" t="s">
        <v>1549</v>
      </c>
      <c r="D17" s="394">
        <v>42214</v>
      </c>
      <c r="E17" s="394">
        <v>42215.092997685184</v>
      </c>
      <c r="F17" s="408" t="s">
        <v>1486</v>
      </c>
      <c r="G17" s="408" t="s">
        <v>1487</v>
      </c>
      <c r="H17" s="393"/>
      <c r="I17" s="393"/>
      <c r="J17" s="393" t="s">
        <v>1550</v>
      </c>
      <c r="K17" s="393">
        <v>1.23456789012345E+19</v>
      </c>
      <c r="L17" s="393" t="s">
        <v>1551</v>
      </c>
      <c r="M17" s="393" t="s">
        <v>1551</v>
      </c>
      <c r="N17" s="393"/>
      <c r="O17" s="393" t="s">
        <v>823</v>
      </c>
      <c r="P17" s="393" t="s">
        <v>823</v>
      </c>
      <c r="Q17" s="393" t="s">
        <v>1288</v>
      </c>
      <c r="R17" s="393">
        <v>1</v>
      </c>
      <c r="S17" s="393" t="s">
        <v>1552</v>
      </c>
      <c r="T17" s="393"/>
      <c r="U17" s="393" t="s">
        <v>1553</v>
      </c>
      <c r="V17" s="393">
        <v>9333</v>
      </c>
      <c r="W17" s="393" t="s">
        <v>1554</v>
      </c>
      <c r="X17" s="393">
        <v>9333</v>
      </c>
      <c r="Y17" s="393" t="s">
        <v>1555</v>
      </c>
      <c r="Z17" s="393" t="s">
        <v>846</v>
      </c>
      <c r="AA17" s="394">
        <v>42215</v>
      </c>
      <c r="AB17" s="393">
        <v>42000000</v>
      </c>
      <c r="AC17" s="393">
        <v>1.6</v>
      </c>
      <c r="AD17" s="393"/>
      <c r="AE17" s="393">
        <v>0</v>
      </c>
      <c r="AF17" s="393"/>
      <c r="AG17" s="393">
        <v>365</v>
      </c>
      <c r="AH17" s="393" t="s">
        <v>1556</v>
      </c>
      <c r="AI17" s="394">
        <v>42213</v>
      </c>
      <c r="AJ17" s="393"/>
      <c r="AK17" s="393"/>
      <c r="AL17" s="394">
        <v>42215</v>
      </c>
      <c r="AM17" s="393" t="s">
        <v>1008</v>
      </c>
      <c r="AN17" s="393" t="s">
        <v>1557</v>
      </c>
      <c r="AO17" s="393">
        <v>-681333.33</v>
      </c>
    </row>
    <row r="18" spans="3:41">
      <c r="C18" s="393" t="s">
        <v>1558</v>
      </c>
      <c r="D18" s="394">
        <v>42214</v>
      </c>
      <c r="E18" s="394">
        <v>42215.092997685184</v>
      </c>
      <c r="F18" s="408" t="s">
        <v>1486</v>
      </c>
      <c r="G18" s="408" t="s">
        <v>1487</v>
      </c>
      <c r="H18" s="393"/>
      <c r="I18" s="393"/>
      <c r="J18" s="393" t="s">
        <v>1550</v>
      </c>
      <c r="K18" s="393">
        <v>1.23456789012345E+19</v>
      </c>
      <c r="L18" s="393" t="s">
        <v>1551</v>
      </c>
      <c r="M18" s="393" t="s">
        <v>1551</v>
      </c>
      <c r="N18" s="393"/>
      <c r="O18" s="393" t="s">
        <v>823</v>
      </c>
      <c r="P18" s="393" t="s">
        <v>823</v>
      </c>
      <c r="Q18" s="393" t="s">
        <v>1288</v>
      </c>
      <c r="R18" s="393">
        <v>1</v>
      </c>
      <c r="S18" s="393" t="s">
        <v>1552</v>
      </c>
      <c r="T18" s="393"/>
      <c r="U18" s="393" t="s">
        <v>1553</v>
      </c>
      <c r="V18" s="393">
        <v>9333</v>
      </c>
      <c r="W18" s="393" t="s">
        <v>1554</v>
      </c>
      <c r="X18" s="393">
        <v>9333</v>
      </c>
      <c r="Y18" s="393" t="s">
        <v>1555</v>
      </c>
      <c r="Z18" s="393" t="s">
        <v>846</v>
      </c>
      <c r="AA18" s="394">
        <v>42215</v>
      </c>
      <c r="AB18" s="393">
        <v>42000000</v>
      </c>
      <c r="AC18" s="393">
        <v>0.27815000000000001</v>
      </c>
      <c r="AD18" s="393" t="s">
        <v>1497</v>
      </c>
      <c r="AE18" s="393">
        <v>0</v>
      </c>
      <c r="AF18" s="394">
        <v>42124</v>
      </c>
      <c r="AG18" s="393">
        <v>91</v>
      </c>
      <c r="AH18" s="393" t="s">
        <v>1556</v>
      </c>
      <c r="AI18" s="394">
        <v>42213</v>
      </c>
      <c r="AJ18" s="393"/>
      <c r="AK18" s="393"/>
      <c r="AL18" s="394">
        <v>42215</v>
      </c>
      <c r="AM18" s="393" t="s">
        <v>1008</v>
      </c>
      <c r="AN18" s="393" t="s">
        <v>1559</v>
      </c>
      <c r="AO18" s="393">
        <v>29530.26</v>
      </c>
    </row>
    <row r="19" spans="3:41">
      <c r="C19" s="393" t="s">
        <v>1560</v>
      </c>
      <c r="D19" s="394">
        <v>42214</v>
      </c>
      <c r="E19" s="394">
        <v>42215.092997685184</v>
      </c>
      <c r="F19" s="408" t="s">
        <v>1486</v>
      </c>
      <c r="G19" s="408" t="s">
        <v>1487</v>
      </c>
      <c r="H19" s="393"/>
      <c r="I19" s="393"/>
      <c r="J19" s="393" t="s">
        <v>1561</v>
      </c>
      <c r="K19" s="393" t="s">
        <v>1562</v>
      </c>
      <c r="L19" s="393" t="s">
        <v>1563</v>
      </c>
      <c r="M19" s="393" t="s">
        <v>1563</v>
      </c>
      <c r="N19" s="393"/>
      <c r="O19" s="393" t="s">
        <v>823</v>
      </c>
      <c r="P19" s="393" t="s">
        <v>823</v>
      </c>
      <c r="Q19" s="393" t="s">
        <v>1288</v>
      </c>
      <c r="R19" s="393">
        <v>1</v>
      </c>
      <c r="S19" s="393" t="s">
        <v>1564</v>
      </c>
      <c r="T19" s="393"/>
      <c r="U19" s="393" t="s">
        <v>1565</v>
      </c>
      <c r="V19" s="393">
        <v>9392</v>
      </c>
      <c r="W19" s="393" t="s">
        <v>1566</v>
      </c>
      <c r="X19" s="393">
        <v>9392</v>
      </c>
      <c r="Y19" s="393" t="s">
        <v>1567</v>
      </c>
      <c r="Z19" s="393" t="s">
        <v>846</v>
      </c>
      <c r="AA19" s="394">
        <v>45138</v>
      </c>
      <c r="AB19" s="393">
        <v>0</v>
      </c>
      <c r="AC19" s="393">
        <v>0</v>
      </c>
      <c r="AD19" s="393"/>
      <c r="AE19" s="393">
        <v>0</v>
      </c>
      <c r="AF19" s="393"/>
      <c r="AG19" s="393">
        <v>0</v>
      </c>
      <c r="AH19" s="393"/>
      <c r="AI19" s="394">
        <v>42214</v>
      </c>
      <c r="AJ19" s="393"/>
      <c r="AK19" s="393"/>
      <c r="AL19" s="394">
        <v>42216</v>
      </c>
      <c r="AM19" s="393" t="s">
        <v>1255</v>
      </c>
      <c r="AN19" s="393" t="s">
        <v>1255</v>
      </c>
      <c r="AO19" s="393">
        <v>-650000</v>
      </c>
    </row>
    <row r="20" spans="3:41">
      <c r="C20" s="393" t="s">
        <v>1568</v>
      </c>
      <c r="D20" s="394">
        <v>42214</v>
      </c>
      <c r="E20" s="394">
        <v>42215.092997685184</v>
      </c>
      <c r="F20" s="408" t="s">
        <v>1486</v>
      </c>
      <c r="G20" s="408" t="s">
        <v>1487</v>
      </c>
      <c r="H20" s="393"/>
      <c r="I20" s="393"/>
      <c r="J20" s="393" t="s">
        <v>1569</v>
      </c>
      <c r="K20" s="393" t="s">
        <v>1570</v>
      </c>
      <c r="L20" s="393" t="s">
        <v>1571</v>
      </c>
      <c r="M20" s="393" t="s">
        <v>1571</v>
      </c>
      <c r="N20" s="393"/>
      <c r="O20" s="393" t="s">
        <v>823</v>
      </c>
      <c r="P20" s="393" t="s">
        <v>823</v>
      </c>
      <c r="Q20" s="393" t="s">
        <v>1288</v>
      </c>
      <c r="R20" s="393">
        <v>1</v>
      </c>
      <c r="S20" s="393" t="s">
        <v>1572</v>
      </c>
      <c r="T20" s="393"/>
      <c r="U20" s="393" t="s">
        <v>1573</v>
      </c>
      <c r="V20" s="393">
        <v>9388</v>
      </c>
      <c r="W20" s="393" t="s">
        <v>1574</v>
      </c>
      <c r="X20" s="393">
        <v>9388</v>
      </c>
      <c r="Y20" s="393" t="s">
        <v>1575</v>
      </c>
      <c r="Z20" s="393" t="s">
        <v>1576</v>
      </c>
      <c r="AA20" s="394">
        <v>42582</v>
      </c>
      <c r="AB20" s="393">
        <v>0</v>
      </c>
      <c r="AC20" s="393">
        <v>0</v>
      </c>
      <c r="AD20" s="393"/>
      <c r="AE20" s="393">
        <v>0</v>
      </c>
      <c r="AF20" s="393"/>
      <c r="AG20" s="393">
        <v>0</v>
      </c>
      <c r="AH20" s="393"/>
      <c r="AI20" s="394">
        <v>42214</v>
      </c>
      <c r="AJ20" s="393"/>
      <c r="AK20" s="393"/>
      <c r="AL20" s="394">
        <v>42216</v>
      </c>
      <c r="AM20" s="393" t="s">
        <v>1255</v>
      </c>
      <c r="AN20" s="393" t="s">
        <v>1255</v>
      </c>
      <c r="AO20" s="393">
        <v>-432587</v>
      </c>
    </row>
    <row r="21" spans="3:41">
      <c r="C21" s="393" t="s">
        <v>1577</v>
      </c>
      <c r="D21" s="394">
        <v>42214</v>
      </c>
      <c r="E21" s="394">
        <v>42215.092997685184</v>
      </c>
      <c r="F21" s="408" t="s">
        <v>1486</v>
      </c>
      <c r="G21" s="408" t="s">
        <v>1487</v>
      </c>
      <c r="H21" s="393"/>
      <c r="I21" s="393"/>
      <c r="J21" s="393" t="s">
        <v>1569</v>
      </c>
      <c r="K21" s="393" t="s">
        <v>1570</v>
      </c>
      <c r="L21" s="393" t="s">
        <v>1571</v>
      </c>
      <c r="M21" s="393" t="s">
        <v>1571</v>
      </c>
      <c r="N21" s="393"/>
      <c r="O21" s="393" t="s">
        <v>823</v>
      </c>
      <c r="P21" s="393" t="s">
        <v>823</v>
      </c>
      <c r="Q21" s="393" t="s">
        <v>1288</v>
      </c>
      <c r="R21" s="393">
        <v>1</v>
      </c>
      <c r="S21" s="393" t="s">
        <v>1578</v>
      </c>
      <c r="T21" s="393"/>
      <c r="U21" s="393" t="s">
        <v>1579</v>
      </c>
      <c r="V21" s="393">
        <v>9389</v>
      </c>
      <c r="W21" s="393" t="s">
        <v>1580</v>
      </c>
      <c r="X21" s="393">
        <v>9389</v>
      </c>
      <c r="Y21" s="393" t="s">
        <v>1581</v>
      </c>
      <c r="Z21" s="393" t="s">
        <v>1582</v>
      </c>
      <c r="AA21" s="394">
        <v>43677</v>
      </c>
      <c r="AB21" s="393">
        <v>0</v>
      </c>
      <c r="AC21" s="393">
        <v>0</v>
      </c>
      <c r="AD21" s="393"/>
      <c r="AE21" s="393">
        <v>0</v>
      </c>
      <c r="AF21" s="393"/>
      <c r="AG21" s="393">
        <v>0</v>
      </c>
      <c r="AH21" s="393"/>
      <c r="AI21" s="394">
        <v>42214</v>
      </c>
      <c r="AJ21" s="393"/>
      <c r="AK21" s="393"/>
      <c r="AL21" s="394">
        <v>42216</v>
      </c>
      <c r="AM21" s="393" t="s">
        <v>1255</v>
      </c>
      <c r="AN21" s="393" t="s">
        <v>1255</v>
      </c>
      <c r="AO21" s="393">
        <v>-169000</v>
      </c>
    </row>
    <row r="22" spans="3:41">
      <c r="C22" s="393" t="s">
        <v>1583</v>
      </c>
      <c r="D22" s="394">
        <v>42214</v>
      </c>
      <c r="E22" s="394">
        <v>42215.092997685184</v>
      </c>
      <c r="F22" s="408" t="s">
        <v>1486</v>
      </c>
      <c r="G22" s="408" t="s">
        <v>1487</v>
      </c>
      <c r="H22" s="393"/>
      <c r="I22" s="393"/>
      <c r="J22" s="393" t="s">
        <v>1569</v>
      </c>
      <c r="K22" s="393" t="s">
        <v>1570</v>
      </c>
      <c r="L22" s="393" t="s">
        <v>1571</v>
      </c>
      <c r="M22" s="393" t="s">
        <v>1571</v>
      </c>
      <c r="N22" s="393"/>
      <c r="O22" s="393" t="s">
        <v>823</v>
      </c>
      <c r="P22" s="393" t="s">
        <v>823</v>
      </c>
      <c r="Q22" s="393" t="s">
        <v>1288</v>
      </c>
      <c r="R22" s="393">
        <v>1</v>
      </c>
      <c r="S22" s="393" t="s">
        <v>1584</v>
      </c>
      <c r="T22" s="393"/>
      <c r="U22" s="393" t="s">
        <v>1585</v>
      </c>
      <c r="V22" s="393">
        <v>9390</v>
      </c>
      <c r="W22" s="393" t="s">
        <v>1586</v>
      </c>
      <c r="X22" s="393">
        <v>9390</v>
      </c>
      <c r="Y22" s="393" t="s">
        <v>1587</v>
      </c>
      <c r="Z22" s="393" t="s">
        <v>1588</v>
      </c>
      <c r="AA22" s="394">
        <v>42766</v>
      </c>
      <c r="AB22" s="393">
        <v>0</v>
      </c>
      <c r="AC22" s="393">
        <v>0</v>
      </c>
      <c r="AD22" s="393"/>
      <c r="AE22" s="393">
        <v>0</v>
      </c>
      <c r="AF22" s="393"/>
      <c r="AG22" s="393">
        <v>0</v>
      </c>
      <c r="AH22" s="393"/>
      <c r="AI22" s="394">
        <v>42214</v>
      </c>
      <c r="AJ22" s="393"/>
      <c r="AK22" s="393"/>
      <c r="AL22" s="394">
        <v>42216</v>
      </c>
      <c r="AM22" s="393" t="s">
        <v>1255</v>
      </c>
      <c r="AN22" s="393" t="s">
        <v>1255</v>
      </c>
      <c r="AO22" s="393">
        <v>-36000</v>
      </c>
    </row>
    <row r="23" spans="3:41">
      <c r="C23" s="393" t="s">
        <v>1589</v>
      </c>
      <c r="D23" s="394">
        <v>42214</v>
      </c>
      <c r="E23" s="394">
        <v>42215.092939814815</v>
      </c>
      <c r="F23" s="408" t="s">
        <v>1486</v>
      </c>
      <c r="G23" s="408" t="s">
        <v>1487</v>
      </c>
      <c r="H23" s="393"/>
      <c r="I23" s="393"/>
      <c r="J23" s="393" t="s">
        <v>1590</v>
      </c>
      <c r="K23" s="393" t="s">
        <v>1591</v>
      </c>
      <c r="L23" s="393" t="s">
        <v>1592</v>
      </c>
      <c r="M23" s="393" t="s">
        <v>1592</v>
      </c>
      <c r="N23" s="393"/>
      <c r="O23" s="393" t="s">
        <v>1510</v>
      </c>
      <c r="P23" s="393" t="s">
        <v>823</v>
      </c>
      <c r="Q23" s="393" t="s">
        <v>1288</v>
      </c>
      <c r="R23" s="393">
        <v>0.93554099999999996</v>
      </c>
      <c r="S23" s="393" t="s">
        <v>1593</v>
      </c>
      <c r="T23" s="393"/>
      <c r="U23" s="393" t="s">
        <v>1594</v>
      </c>
      <c r="V23" s="393">
        <v>9218</v>
      </c>
      <c r="W23" s="393" t="s">
        <v>1595</v>
      </c>
      <c r="X23" s="393">
        <v>9218</v>
      </c>
      <c r="Y23" s="393" t="s">
        <v>1596</v>
      </c>
      <c r="Z23" s="393" t="s">
        <v>846</v>
      </c>
      <c r="AA23" s="394">
        <v>43724</v>
      </c>
      <c r="AB23" s="393">
        <v>0</v>
      </c>
      <c r="AC23" s="393">
        <v>0</v>
      </c>
      <c r="AD23" s="393"/>
      <c r="AE23" s="393">
        <v>0</v>
      </c>
      <c r="AF23" s="393"/>
      <c r="AG23" s="393">
        <v>0</v>
      </c>
      <c r="AH23" s="393"/>
      <c r="AI23" s="394">
        <v>42206</v>
      </c>
      <c r="AJ23" s="393"/>
      <c r="AK23" s="393"/>
      <c r="AL23" s="394">
        <v>42215</v>
      </c>
      <c r="AM23" s="393" t="s">
        <v>1223</v>
      </c>
      <c r="AN23" s="393" t="s">
        <v>1597</v>
      </c>
      <c r="AO23" s="393">
        <v>-6.9</v>
      </c>
    </row>
    <row r="24" spans="3:41">
      <c r="C24" s="393" t="s">
        <v>1598</v>
      </c>
      <c r="D24" s="394">
        <v>42214</v>
      </c>
      <c r="E24" s="394">
        <v>42215.092939814815</v>
      </c>
      <c r="F24" s="408" t="s">
        <v>1486</v>
      </c>
      <c r="G24" s="408" t="s">
        <v>1487</v>
      </c>
      <c r="H24" s="393"/>
      <c r="I24" s="393"/>
      <c r="J24" s="393" t="s">
        <v>1599</v>
      </c>
      <c r="K24" s="393" t="s">
        <v>1600</v>
      </c>
      <c r="L24" s="393" t="s">
        <v>1601</v>
      </c>
      <c r="M24" s="393" t="s">
        <v>1601</v>
      </c>
      <c r="N24" s="393"/>
      <c r="O24" s="393" t="s">
        <v>1510</v>
      </c>
      <c r="P24" s="393" t="s">
        <v>823</v>
      </c>
      <c r="Q24" s="393" t="s">
        <v>1288</v>
      </c>
      <c r="R24" s="393">
        <v>0.93554099999999996</v>
      </c>
      <c r="S24" s="393" t="s">
        <v>1602</v>
      </c>
      <c r="T24" s="393"/>
      <c r="U24" s="393" t="s">
        <v>1603</v>
      </c>
      <c r="V24" s="393">
        <v>9217</v>
      </c>
      <c r="W24" s="393" t="s">
        <v>1604</v>
      </c>
      <c r="X24" s="393">
        <v>9217</v>
      </c>
      <c r="Y24" s="393" t="s">
        <v>1596</v>
      </c>
      <c r="Z24" s="393" t="s">
        <v>846</v>
      </c>
      <c r="AA24" s="394">
        <v>43724</v>
      </c>
      <c r="AB24" s="393">
        <v>0</v>
      </c>
      <c r="AC24" s="393">
        <v>0</v>
      </c>
      <c r="AD24" s="393"/>
      <c r="AE24" s="393">
        <v>0</v>
      </c>
      <c r="AF24" s="393"/>
      <c r="AG24" s="393">
        <v>0</v>
      </c>
      <c r="AH24" s="393"/>
      <c r="AI24" s="394">
        <v>42206</v>
      </c>
      <c r="AJ24" s="393"/>
      <c r="AK24" s="393"/>
      <c r="AL24" s="394">
        <v>42215</v>
      </c>
      <c r="AM24" s="393" t="s">
        <v>1223</v>
      </c>
      <c r="AN24" s="393" t="s">
        <v>1605</v>
      </c>
      <c r="AO24" s="393">
        <v>-9946.52</v>
      </c>
    </row>
    <row r="25" spans="3:41">
      <c r="I25" s="3"/>
      <c r="J25" s="3"/>
      <c r="K25" s="3"/>
      <c r="L25" s="3"/>
      <c r="M25" s="3"/>
      <c r="N25" s="3"/>
      <c r="O25" s="3"/>
      <c r="P25" s="3"/>
      <c r="Q25" s="3"/>
      <c r="R25" s="3"/>
    </row>
    <row r="26" spans="3:41">
      <c r="I26" s="3"/>
      <c r="J26" s="3"/>
      <c r="K26" s="3"/>
      <c r="L26" s="3"/>
      <c r="M26" s="3"/>
      <c r="N26" s="3"/>
      <c r="O26" s="3"/>
      <c r="P26" s="3"/>
      <c r="Q26" s="3"/>
      <c r="R26" s="3"/>
    </row>
    <row r="27" spans="3:41">
      <c r="O27" s="3"/>
      <c r="P27" s="3"/>
      <c r="Q27" s="3"/>
      <c r="R27" s="3"/>
    </row>
    <row r="34" spans="39:40" ht="23.25" customHeight="1"/>
    <row r="36" spans="39:40">
      <c r="AM36" s="233"/>
      <c r="AN36" s="233"/>
    </row>
    <row r="37" spans="39:40">
      <c r="AM37" s="233"/>
      <c r="AN37" s="233"/>
    </row>
    <row r="38" spans="39:40">
      <c r="AM38" s="233"/>
      <c r="AN38" s="233"/>
    </row>
    <row r="39" spans="39:40">
      <c r="AM39" s="233"/>
      <c r="AN39" s="233"/>
    </row>
    <row r="40" spans="39:40">
      <c r="AM40" s="233"/>
      <c r="AN40" s="233"/>
    </row>
  </sheetData>
  <mergeCells count="6">
    <mergeCell ref="A16:C16"/>
    <mergeCell ref="AL3:AO3"/>
    <mergeCell ref="H3:R3"/>
    <mergeCell ref="B3:C3"/>
    <mergeCell ref="D3:G3"/>
    <mergeCell ref="S3:AK3"/>
  </mergeCells>
  <pageMargins left="0.7" right="0.7" top="0.75" bottom="0.75" header="0.3" footer="0.3"/>
  <pageSetup paperSize="5" scale="35" orientation="landscape" horizontalDpi="4294967293" verticalDpi="429496729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249977111117893"/>
    <pageSetUpPr fitToPage="1"/>
  </sheetPr>
  <dimension ref="A1:AF37"/>
  <sheetViews>
    <sheetView zoomScale="90" zoomScaleNormal="90" zoomScalePageLayoutView="90" workbookViewId="0">
      <pane xSplit="3" ySplit="4" topLeftCell="D13" activePane="bottomRight" state="frozen"/>
      <selection pane="topRight" activeCell="D1" sqref="D1"/>
      <selection pane="bottomLeft" activeCell="A4" sqref="A4"/>
      <selection pane="bottomRight" activeCell="I27" sqref="I27"/>
    </sheetView>
  </sheetViews>
  <sheetFormatPr baseColWidth="10" defaultColWidth="8.6640625" defaultRowHeight="44" x14ac:dyDescent="0"/>
  <cols>
    <col min="1" max="1" width="9.5" style="3" customWidth="1"/>
    <col min="2" max="2" width="9.6640625" style="1" customWidth="1"/>
    <col min="3" max="3" width="16.1640625" style="1" customWidth="1"/>
    <col min="4" max="7" width="9.6640625" style="1" customWidth="1"/>
    <col min="8" max="8" width="15.33203125" style="1" customWidth="1"/>
    <col min="9" max="9" width="13.1640625" style="1" customWidth="1"/>
    <col min="10" max="10" width="11" style="1" customWidth="1"/>
    <col min="11" max="13" width="9.6640625" style="1" customWidth="1"/>
    <col min="14" max="14" width="16.33203125" style="1" customWidth="1"/>
    <col min="15" max="15" width="28.1640625" style="237" customWidth="1"/>
    <col min="16" max="23" width="9.6640625" style="237" customWidth="1"/>
    <col min="24" max="25" width="10.5" style="237" customWidth="1"/>
    <col min="26" max="26" width="16.83203125" style="237" customWidth="1"/>
    <col min="27" max="16384" width="8.6640625" style="1"/>
  </cols>
  <sheetData>
    <row r="1" spans="1:32" s="237" customFormat="1">
      <c r="A1" s="3" t="s">
        <v>1053</v>
      </c>
      <c r="B1" s="88" t="s">
        <v>1149</v>
      </c>
      <c r="AE1" s="274"/>
      <c r="AF1" s="274"/>
    </row>
    <row r="2" spans="1:32" s="12" customFormat="1" ht="20" customHeight="1">
      <c r="A2" s="4" t="s">
        <v>12</v>
      </c>
      <c r="B2" s="270" t="s">
        <v>1266</v>
      </c>
      <c r="C2" s="269"/>
      <c r="D2" s="269"/>
      <c r="E2" s="269"/>
      <c r="F2" s="269"/>
      <c r="G2" s="269"/>
      <c r="H2" s="269"/>
      <c r="I2" s="269"/>
      <c r="J2" s="269"/>
      <c r="K2" s="269"/>
      <c r="L2" s="269"/>
      <c r="M2" s="269"/>
      <c r="N2" s="269"/>
      <c r="O2" s="270"/>
      <c r="P2" s="270"/>
      <c r="Q2" s="270"/>
      <c r="R2" s="270"/>
      <c r="S2" s="270"/>
      <c r="T2" s="270"/>
      <c r="U2" s="270"/>
      <c r="V2" s="269"/>
      <c r="W2" s="269"/>
      <c r="X2" s="269"/>
      <c r="Y2" s="269"/>
      <c r="Z2" s="269"/>
      <c r="AA2" s="289"/>
    </row>
    <row r="3" spans="1:32" ht="33" customHeight="1">
      <c r="A3" s="4" t="s">
        <v>12</v>
      </c>
      <c r="B3" s="454" t="s">
        <v>74</v>
      </c>
      <c r="C3" s="507"/>
      <c r="D3" s="508" t="s">
        <v>73</v>
      </c>
      <c r="E3" s="509"/>
      <c r="F3" s="509"/>
      <c r="G3" s="510"/>
      <c r="H3" s="514" t="s">
        <v>72</v>
      </c>
      <c r="I3" s="511"/>
      <c r="J3" s="511"/>
      <c r="K3" s="511"/>
      <c r="L3" s="511"/>
      <c r="M3" s="511"/>
      <c r="N3" s="511"/>
      <c r="O3" s="511"/>
      <c r="P3" s="511"/>
      <c r="Q3" s="511"/>
      <c r="R3" s="511"/>
      <c r="S3" s="467"/>
      <c r="T3" s="512" t="s">
        <v>192</v>
      </c>
      <c r="U3" s="513"/>
      <c r="V3" s="511" t="s">
        <v>1147</v>
      </c>
      <c r="W3" s="511"/>
      <c r="X3" s="511"/>
      <c r="Y3" s="511"/>
      <c r="Z3" s="511"/>
      <c r="AA3" s="249"/>
    </row>
    <row r="4" spans="1:32" ht="56.25" customHeight="1">
      <c r="A4" s="3" t="s">
        <v>67</v>
      </c>
      <c r="B4" s="76" t="s">
        <v>1140</v>
      </c>
      <c r="C4" s="76" t="s">
        <v>65</v>
      </c>
      <c r="D4" s="225" t="s">
        <v>64</v>
      </c>
      <c r="E4" s="82" t="s">
        <v>63</v>
      </c>
      <c r="F4" s="82" t="s">
        <v>62</v>
      </c>
      <c r="G4" s="295" t="s">
        <v>61</v>
      </c>
      <c r="H4" s="225" t="s">
        <v>60</v>
      </c>
      <c r="I4" s="82" t="s">
        <v>59</v>
      </c>
      <c r="J4" s="82" t="s">
        <v>58</v>
      </c>
      <c r="K4" s="82" t="s">
        <v>57</v>
      </c>
      <c r="L4" s="82" t="s">
        <v>56</v>
      </c>
      <c r="M4" s="82" t="s">
        <v>55</v>
      </c>
      <c r="N4" s="82" t="s">
        <v>102</v>
      </c>
      <c r="O4" s="82" t="s">
        <v>54</v>
      </c>
      <c r="P4" s="308" t="s">
        <v>1146</v>
      </c>
      <c r="Q4" s="82" t="s">
        <v>51</v>
      </c>
      <c r="R4" s="82" t="s">
        <v>50</v>
      </c>
      <c r="S4" s="308" t="s">
        <v>49</v>
      </c>
      <c r="T4" s="228" t="s">
        <v>197</v>
      </c>
      <c r="U4" s="149" t="s">
        <v>198</v>
      </c>
      <c r="V4" s="308" t="s">
        <v>336</v>
      </c>
      <c r="W4" s="82" t="s">
        <v>1188</v>
      </c>
      <c r="X4" s="82" t="s">
        <v>1165</v>
      </c>
      <c r="Y4" s="82" t="s">
        <v>1005</v>
      </c>
      <c r="Z4" s="82" t="s">
        <v>1004</v>
      </c>
      <c r="AA4" s="249"/>
    </row>
    <row r="5" spans="1:32" ht="183.75" customHeight="1">
      <c r="A5" s="3" t="s">
        <v>12</v>
      </c>
      <c r="B5" s="313" t="s">
        <v>26</v>
      </c>
      <c r="C5" s="250" t="str">
        <f>VLOOKUP(C4,'Data Fields'!$B:$E,3,0)</f>
        <v>Indicates column order of nested data occurring in multiple lines, separated by ":".  This provides a unique key for sub groupings and subtotal lines.  Note that columns so indicated should contain "NET" on lines that contain the net of their values.</v>
      </c>
      <c r="D5" s="84" t="str">
        <f>VLOOKUP(D4,'Data Fields'!$B:$E,3,0)</f>
        <v>Date on which all reported data was current.</v>
      </c>
      <c r="E5" s="84" t="str">
        <f>VLOOKUP(E4,'Data Fields'!$B:$E,3,0)</f>
        <v>Date and time when report was generated.</v>
      </c>
      <c r="F5" s="84" t="str">
        <f>VLOOKUP(F4,'Data Fields'!$B:$E,3,0)</f>
        <v>The name of the clearing firm</v>
      </c>
      <c r="G5" s="209" t="str">
        <f>VLOOKUP(G4,'Data Fields'!$B:$E,3,0)</f>
        <v>Placeholder for Legal Entity Identifier</v>
      </c>
      <c r="H5" s="108" t="str">
        <f>VLOOKUP(H4,'Data Fields'!$B:$E,3,0)</f>
        <v>Name of the investment manager</v>
      </c>
      <c r="I5" s="84" t="str">
        <f>VLOOKUP(I4,'Data Fields'!$B:$E,3,0)</f>
        <v>Placeholder for Legal Entity Identifier</v>
      </c>
      <c r="J5" s="84" t="str">
        <f>VLOOKUP(J4,'Data Fields'!$B:$E,3,0)</f>
        <v>Name of the client (beneficiary).</v>
      </c>
      <c r="K5" s="84" t="str">
        <f>VLOOKUP(K4,'Data Fields'!$B:$E,3,0)</f>
        <v>Placeholder for Legal Entity Identifier</v>
      </c>
      <c r="L5" s="84" t="str">
        <f>VLOOKUP(L4,'Data Fields'!$B:$E,3,0)</f>
        <v>ID provided by the client to the broker and custodian.</v>
      </c>
      <c r="M5" s="84" t="str">
        <f>VLOOKUP(M4,'Data Fields'!$B:$E,3,0)</f>
        <v>Client account reference at clearing broker</v>
      </c>
      <c r="N5" s="85" t="str">
        <f>VLOOKUP(N4,'Data Fields'!$B:$E,3,0)</f>
        <v>(If applicable) Any distinction used within a client account entity for the purposes of trades, positions, margining, etc.   "NET" indicates multiple Sub Accounts and/or total Account balances.</v>
      </c>
      <c r="O5" s="250" t="str">
        <f>VLOOKUP(O4,'Data Fields'!$B:$E,3,0)</f>
        <v>Code to indicate that account information is specific to named Clearing House only:_x000D_- Chicago Mercantile Exchange _x000D_- CME Clearing Europe Limited _x000D_- EUREX_Clearing _x000D_- LCH Clearnet Ltd _x000D_- LCH Clearnet Ltd FCM _x000D_- LCH.Clearnet LLC (US) _x000D_- ICE Clear Credit LLC _x000D_- ICE Clear Europe _x000D_"NET" indicates multiple CCPs and/or total Clearing Broker balances. Note that netting not allowed at position/trade level.</v>
      </c>
      <c r="P5" s="250" t="str">
        <f>VLOOKUP(P4,'Data Fields'!$B:$E,3,0)</f>
        <v>Currency of the settled payment</v>
      </c>
      <c r="Q5" s="250" t="str">
        <f>VLOOKUP(Q4,'Data Fields'!$B:$E,3,0)</f>
        <v>Base currency for the account</v>
      </c>
      <c r="R5" s="250" t="str">
        <f>'Data Fields'!D31</f>
        <v>Indicates whether reported figures are given in base or local currency unless otherwise specified (possible values are "Settlement" or "Base")</v>
      </c>
      <c r="S5" s="93" t="str">
        <f>'Data Fields'!D34</f>
        <v>The FX rate used to convert Local Currency to Account Base Currency.  Use the convention Settlement Currency/Base for all currency pairs.</v>
      </c>
      <c r="T5" s="283" t="str">
        <f>VLOOKUP(T4,'Data Fields'!$B:$E,3,0)</f>
        <v>The name of the relevant custodian</v>
      </c>
      <c r="U5" s="93" t="str">
        <f>VLOOKUP(U4,'Data Fields'!$B:$E,3,0)</f>
        <v>Placeholder for Legal Entity Identifier</v>
      </c>
      <c r="V5" s="108" t="str">
        <f>VLOOKUP(V4,'Data Fields'!$B:$E,3,0)</f>
        <v>Margin or Product Lifecycle Cash Flow settlement date</v>
      </c>
      <c r="W5" s="250" t="s">
        <v>1145</v>
      </c>
      <c r="X5" s="250" t="s">
        <v>1259</v>
      </c>
      <c r="Y5" s="250" t="s">
        <v>1164</v>
      </c>
      <c r="Z5" s="294" t="str">
        <f>VLOOKUP(Z4,'Data Fields'!$B:$E,3,0)</f>
        <v>Payment Amount</v>
      </c>
      <c r="AA5" s="239"/>
    </row>
    <row r="6" spans="1:32" ht="33" customHeight="1">
      <c r="A6" s="3" t="s">
        <v>12</v>
      </c>
      <c r="B6" s="228" t="s">
        <v>11</v>
      </c>
      <c r="C6" s="87" t="s">
        <v>7</v>
      </c>
      <c r="D6" s="148" t="s">
        <v>7</v>
      </c>
      <c r="E6" s="148" t="s">
        <v>7</v>
      </c>
      <c r="F6" s="148" t="s">
        <v>7</v>
      </c>
      <c r="G6" s="93" t="s">
        <v>10</v>
      </c>
      <c r="H6" s="108" t="s">
        <v>7</v>
      </c>
      <c r="I6" s="148" t="s">
        <v>10</v>
      </c>
      <c r="J6" s="148" t="s">
        <v>10</v>
      </c>
      <c r="K6" s="148" t="s">
        <v>10</v>
      </c>
      <c r="L6" s="148" t="s">
        <v>10</v>
      </c>
      <c r="M6" s="148" t="s">
        <v>7</v>
      </c>
      <c r="N6" s="148" t="s">
        <v>8</v>
      </c>
      <c r="O6" s="250" t="s">
        <v>8</v>
      </c>
      <c r="P6" s="250" t="s">
        <v>7</v>
      </c>
      <c r="Q6" s="250" t="s">
        <v>8</v>
      </c>
      <c r="R6" s="250" t="s">
        <v>8</v>
      </c>
      <c r="S6" s="93" t="s">
        <v>8</v>
      </c>
      <c r="T6" s="293" t="s">
        <v>8</v>
      </c>
      <c r="U6" s="277" t="s">
        <v>8</v>
      </c>
      <c r="V6" s="293" t="s">
        <v>7</v>
      </c>
      <c r="W6" s="148" t="s">
        <v>8</v>
      </c>
      <c r="X6" s="148" t="s">
        <v>10</v>
      </c>
      <c r="Y6" s="148" t="s">
        <v>8</v>
      </c>
      <c r="Z6" s="277" t="s">
        <v>7</v>
      </c>
      <c r="AA6" s="237"/>
    </row>
    <row r="7" spans="1:32" s="224" customFormat="1" ht="44.25" customHeight="1">
      <c r="A7" s="87" t="s">
        <v>6</v>
      </c>
      <c r="B7" s="87" t="s">
        <v>1141</v>
      </c>
      <c r="C7" s="87" t="s">
        <v>843</v>
      </c>
      <c r="D7" s="148" t="s">
        <v>826</v>
      </c>
      <c r="E7" s="148" t="s">
        <v>827</v>
      </c>
      <c r="F7" s="148" t="s">
        <v>828</v>
      </c>
      <c r="G7" s="277" t="s">
        <v>828</v>
      </c>
      <c r="H7" s="293" t="s">
        <v>829</v>
      </c>
      <c r="I7" s="148" t="s">
        <v>829</v>
      </c>
      <c r="J7" s="148" t="s">
        <v>830</v>
      </c>
      <c r="K7" s="148" t="s">
        <v>830</v>
      </c>
      <c r="L7" s="148" t="s">
        <v>830</v>
      </c>
      <c r="M7" s="148" t="s">
        <v>822</v>
      </c>
      <c r="N7" s="148"/>
      <c r="O7" s="250" t="s">
        <v>840</v>
      </c>
      <c r="P7" s="250" t="s">
        <v>981</v>
      </c>
      <c r="Q7" s="250" t="s">
        <v>823</v>
      </c>
      <c r="R7" s="250" t="s">
        <v>1150</v>
      </c>
      <c r="S7" s="93">
        <v>1</v>
      </c>
      <c r="T7" s="293" t="s">
        <v>841</v>
      </c>
      <c r="U7" s="277" t="s">
        <v>841</v>
      </c>
      <c r="V7" s="293" t="s">
        <v>817</v>
      </c>
      <c r="W7" s="148" t="s">
        <v>1021</v>
      </c>
      <c r="X7" s="148" t="s">
        <v>1152</v>
      </c>
      <c r="Y7" s="148" t="s">
        <v>1007</v>
      </c>
      <c r="Z7" s="277">
        <v>1342.9</v>
      </c>
      <c r="AA7" s="237"/>
    </row>
    <row r="8" spans="1:32" s="257" customFormat="1" ht="88">
      <c r="A8" s="251" t="s">
        <v>6</v>
      </c>
      <c r="B8" s="251" t="s">
        <v>1141</v>
      </c>
      <c r="C8" s="251" t="s">
        <v>843</v>
      </c>
      <c r="D8" s="148" t="s">
        <v>826</v>
      </c>
      <c r="E8" s="148" t="s">
        <v>827</v>
      </c>
      <c r="F8" s="148" t="s">
        <v>828</v>
      </c>
      <c r="G8" s="277" t="s">
        <v>828</v>
      </c>
      <c r="H8" s="293" t="s">
        <v>829</v>
      </c>
      <c r="I8" s="148" t="s">
        <v>829</v>
      </c>
      <c r="J8" s="148" t="s">
        <v>830</v>
      </c>
      <c r="K8" s="148" t="s">
        <v>830</v>
      </c>
      <c r="L8" s="148" t="s">
        <v>830</v>
      </c>
      <c r="M8" s="148" t="s">
        <v>822</v>
      </c>
      <c r="N8" s="148"/>
      <c r="O8" s="148"/>
      <c r="P8" s="148"/>
      <c r="Q8" s="148"/>
      <c r="R8" s="148"/>
      <c r="S8" s="277"/>
      <c r="T8" s="293"/>
      <c r="U8" s="277"/>
      <c r="V8" s="293" t="s">
        <v>817</v>
      </c>
      <c r="W8" s="148" t="s">
        <v>1021</v>
      </c>
      <c r="X8" s="148" t="s">
        <v>1223</v>
      </c>
      <c r="Y8" s="148" t="s">
        <v>930</v>
      </c>
      <c r="Z8" s="277">
        <v>-0.05</v>
      </c>
      <c r="AA8" s="237"/>
    </row>
    <row r="9" spans="1:32" ht="119.25" customHeight="1">
      <c r="A9" s="11" t="s">
        <v>3</v>
      </c>
      <c r="B9" s="11" t="s">
        <v>2</v>
      </c>
      <c r="C9" s="11" t="s">
        <v>1</v>
      </c>
      <c r="D9" s="148"/>
      <c r="E9" s="148"/>
      <c r="F9" s="148"/>
      <c r="G9" s="277" t="s">
        <v>0</v>
      </c>
      <c r="H9" s="293" t="s">
        <v>1137</v>
      </c>
      <c r="I9" s="148" t="s">
        <v>1138</v>
      </c>
      <c r="J9" s="148" t="s">
        <v>166</v>
      </c>
      <c r="K9" s="148" t="s">
        <v>0</v>
      </c>
      <c r="L9" s="148" t="s">
        <v>166</v>
      </c>
      <c r="M9" s="148"/>
      <c r="N9" s="148"/>
      <c r="O9" s="148"/>
      <c r="P9" s="148"/>
      <c r="Q9" s="148"/>
      <c r="R9" s="148"/>
      <c r="S9" s="277"/>
      <c r="T9" s="293"/>
      <c r="U9" s="277"/>
      <c r="V9" s="293"/>
      <c r="W9" s="148"/>
      <c r="X9" s="148" t="s">
        <v>1191</v>
      </c>
      <c r="Y9" s="148"/>
      <c r="Z9" s="277"/>
      <c r="AA9" s="237"/>
    </row>
    <row r="10" spans="1:32" ht="11.25" hidden="1" customHeight="1">
      <c r="C10" s="5"/>
      <c r="D10" s="148"/>
      <c r="E10" s="148"/>
      <c r="F10" s="148"/>
      <c r="G10" s="277"/>
      <c r="H10" s="293"/>
      <c r="I10" s="148"/>
      <c r="J10" s="148"/>
      <c r="K10" s="148"/>
      <c r="L10" s="148"/>
      <c r="M10" s="148"/>
      <c r="N10" s="148"/>
      <c r="P10" s="239" t="s">
        <v>126</v>
      </c>
      <c r="Q10" s="239" t="s">
        <v>127</v>
      </c>
      <c r="R10" s="239" t="s">
        <v>128</v>
      </c>
      <c r="S10" s="252" t="s">
        <v>185</v>
      </c>
      <c r="T10" s="293"/>
      <c r="U10" s="277"/>
      <c r="V10" s="293"/>
      <c r="W10" s="148"/>
      <c r="X10" s="148"/>
      <c r="Y10" s="148" t="s">
        <v>930</v>
      </c>
      <c r="Z10" s="277"/>
      <c r="AA10" s="237"/>
    </row>
    <row r="11" spans="1:32" ht="11.25" hidden="1" customHeight="1">
      <c r="D11" s="148" t="s">
        <v>117</v>
      </c>
      <c r="E11" s="148" t="s">
        <v>118</v>
      </c>
      <c r="F11" s="148" t="s">
        <v>119</v>
      </c>
      <c r="G11" s="277" t="s">
        <v>120</v>
      </c>
      <c r="H11" s="293"/>
      <c r="I11" s="148" t="s">
        <v>121</v>
      </c>
      <c r="J11" s="148" t="s">
        <v>122</v>
      </c>
      <c r="K11" s="148" t="s">
        <v>123</v>
      </c>
      <c r="L11" s="148" t="s">
        <v>124</v>
      </c>
      <c r="M11" s="148" t="s">
        <v>125</v>
      </c>
      <c r="N11" s="148" t="s">
        <v>7</v>
      </c>
      <c r="O11" s="239" t="s">
        <v>8</v>
      </c>
      <c r="P11" s="3" t="e">
        <f>#REF!</f>
        <v>#REF!</v>
      </c>
      <c r="Q11" s="3" t="e">
        <f t="shared" ref="Q11:S11" si="0">P11</f>
        <v>#REF!</v>
      </c>
      <c r="R11" s="3" t="e">
        <f t="shared" si="0"/>
        <v>#REF!</v>
      </c>
      <c r="S11" s="267" t="e">
        <f t="shared" si="0"/>
        <v>#REF!</v>
      </c>
      <c r="T11" s="293" t="s">
        <v>126</v>
      </c>
      <c r="U11" s="277" t="s">
        <v>127</v>
      </c>
      <c r="V11" s="293" t="s">
        <v>129</v>
      </c>
      <c r="W11" s="148"/>
      <c r="X11" s="148"/>
      <c r="Y11" s="148"/>
      <c r="Z11" s="277"/>
      <c r="AA11" s="237"/>
    </row>
    <row r="12" spans="1:32" ht="11.25" hidden="1" customHeight="1" thickBot="1">
      <c r="D12" s="148"/>
      <c r="E12" s="148"/>
      <c r="F12" s="148"/>
      <c r="G12" s="277"/>
      <c r="H12" s="293"/>
      <c r="I12" s="148">
        <f>G12</f>
        <v>0</v>
      </c>
      <c r="J12" s="148">
        <f t="shared" ref="J12" si="1">I12</f>
        <v>0</v>
      </c>
      <c r="K12" s="148">
        <f>J12</f>
        <v>0</v>
      </c>
      <c r="L12" s="148">
        <f>K12</f>
        <v>0</v>
      </c>
      <c r="M12" s="148">
        <f>N12</f>
        <v>0</v>
      </c>
      <c r="N12" s="148">
        <f>L12</f>
        <v>0</v>
      </c>
      <c r="O12" s="237">
        <f>K12</f>
        <v>0</v>
      </c>
      <c r="P12" s="3"/>
      <c r="Q12" s="3"/>
      <c r="R12" s="3"/>
      <c r="S12" s="267"/>
      <c r="T12" s="293" t="str">
        <f>T3</f>
        <v>REFERENCES</v>
      </c>
      <c r="U12" s="277" t="str">
        <f>T12</f>
        <v>REFERENCES</v>
      </c>
      <c r="V12" s="293"/>
      <c r="W12" s="148"/>
      <c r="X12" s="148"/>
      <c r="Y12" s="148"/>
      <c r="Z12" s="277"/>
      <c r="AA12" s="237"/>
    </row>
    <row r="13" spans="1:32">
      <c r="D13" s="237"/>
      <c r="E13" s="237"/>
      <c r="F13" s="237"/>
      <c r="G13" s="252"/>
      <c r="H13" s="237"/>
      <c r="I13" s="237"/>
      <c r="J13" s="237"/>
      <c r="K13" s="237"/>
      <c r="L13" s="237"/>
      <c r="M13" s="237"/>
      <c r="N13" s="237"/>
      <c r="P13" s="3"/>
      <c r="Q13" s="3"/>
      <c r="R13" s="3"/>
      <c r="S13" s="267"/>
      <c r="U13" s="252"/>
      <c r="Z13" s="252"/>
      <c r="AA13" s="237"/>
    </row>
    <row r="14" spans="1:32">
      <c r="D14" s="237"/>
      <c r="E14" s="237"/>
      <c r="F14" s="237"/>
      <c r="G14" s="237"/>
      <c r="H14" s="237"/>
      <c r="I14" s="237"/>
      <c r="J14" s="237"/>
      <c r="K14" s="237"/>
      <c r="L14" s="237"/>
      <c r="M14" s="237"/>
      <c r="N14" s="237"/>
      <c r="P14" s="3"/>
      <c r="Q14" s="3"/>
      <c r="R14" s="3"/>
      <c r="S14" s="3"/>
      <c r="AA14" s="237"/>
    </row>
    <row r="15" spans="1:32">
      <c r="I15" s="3"/>
      <c r="J15" s="3"/>
      <c r="K15" s="3"/>
      <c r="L15" s="3"/>
      <c r="M15" s="3"/>
      <c r="N15" s="3"/>
      <c r="P15" s="3"/>
      <c r="Q15" s="3"/>
      <c r="R15" s="3"/>
      <c r="S15" s="3"/>
      <c r="W15" s="1"/>
      <c r="X15" s="1"/>
      <c r="Z15" s="1"/>
      <c r="AA15" s="237"/>
    </row>
    <row r="16" spans="1:32" s="237" customFormat="1">
      <c r="A16" s="3"/>
      <c r="I16" s="3"/>
      <c r="J16" s="3"/>
      <c r="K16" s="3"/>
      <c r="L16" s="3"/>
      <c r="M16" s="3"/>
      <c r="N16" s="3"/>
      <c r="P16" s="3"/>
      <c r="Q16" s="3"/>
      <c r="R16" s="3"/>
      <c r="S16" s="3"/>
    </row>
    <row r="17" spans="1:27" ht="22.5" customHeight="1">
      <c r="A17" s="503" t="s">
        <v>1538</v>
      </c>
      <c r="B17" s="503"/>
      <c r="C17" s="503"/>
      <c r="I17" s="3"/>
      <c r="J17" s="3"/>
      <c r="K17" s="3"/>
      <c r="L17" s="3"/>
      <c r="M17" s="3"/>
      <c r="N17" s="3"/>
      <c r="P17" s="3"/>
      <c r="Q17" s="3"/>
      <c r="R17" s="3"/>
      <c r="S17" s="3"/>
      <c r="W17" s="1"/>
      <c r="X17" s="1"/>
      <c r="Z17" s="1"/>
      <c r="AA17" s="237"/>
    </row>
    <row r="18" spans="1:27">
      <c r="I18" s="3"/>
      <c r="J18" s="3"/>
      <c r="K18" s="3"/>
      <c r="L18" s="3"/>
      <c r="M18" s="3"/>
      <c r="N18" s="3"/>
      <c r="P18" s="3"/>
      <c r="Q18" s="3"/>
      <c r="R18" s="3"/>
      <c r="S18" s="3"/>
      <c r="W18" s="1"/>
      <c r="X18" s="1"/>
      <c r="Z18" s="1"/>
      <c r="AA18" s="237"/>
    </row>
    <row r="19" spans="1:27" ht="57" customHeight="1">
      <c r="C19" t="s">
        <v>1539</v>
      </c>
      <c r="D19" s="391">
        <v>42214</v>
      </c>
      <c r="E19" s="392">
        <v>42215.092858796299</v>
      </c>
      <c r="F19" s="388" t="s">
        <v>1486</v>
      </c>
      <c r="G19" s="388" t="s">
        <v>1487</v>
      </c>
      <c r="H19"/>
      <c r="I19"/>
      <c r="J19" t="s">
        <v>1540</v>
      </c>
      <c r="K19" t="s">
        <v>1541</v>
      </c>
      <c r="L19" t="s">
        <v>1542</v>
      </c>
      <c r="M19" t="s">
        <v>1542</v>
      </c>
      <c r="N19"/>
      <c r="O19"/>
      <c r="P19" t="s">
        <v>1543</v>
      </c>
      <c r="Q19" t="s">
        <v>1543</v>
      </c>
      <c r="R19" t="s">
        <v>1543</v>
      </c>
      <c r="S19">
        <v>1</v>
      </c>
      <c r="T19"/>
      <c r="U19" t="s">
        <v>1541</v>
      </c>
      <c r="V19" t="s">
        <v>1543</v>
      </c>
      <c r="W19" t="s">
        <v>1543</v>
      </c>
      <c r="X19" t="s">
        <v>1543</v>
      </c>
      <c r="Y19" t="s">
        <v>1543</v>
      </c>
      <c r="Z19" t="s">
        <v>1543</v>
      </c>
    </row>
    <row r="20" spans="1:27">
      <c r="C20" t="s">
        <v>1544</v>
      </c>
      <c r="D20" s="391">
        <v>42214</v>
      </c>
      <c r="E20" s="392">
        <v>42215.092858796299</v>
      </c>
      <c r="F20" s="388" t="s">
        <v>1486</v>
      </c>
      <c r="G20" s="388" t="s">
        <v>1487</v>
      </c>
      <c r="H20"/>
      <c r="I20"/>
      <c r="J20" t="s">
        <v>1540</v>
      </c>
      <c r="K20" t="s">
        <v>1541</v>
      </c>
      <c r="L20" t="s">
        <v>1542</v>
      </c>
      <c r="M20" t="s">
        <v>1542</v>
      </c>
      <c r="N20"/>
      <c r="O20"/>
      <c r="P20" t="s">
        <v>1543</v>
      </c>
      <c r="Q20" t="s">
        <v>1543</v>
      </c>
      <c r="R20" t="s">
        <v>1543</v>
      </c>
      <c r="S20">
        <v>1</v>
      </c>
      <c r="T20"/>
      <c r="U20" t="s">
        <v>1541</v>
      </c>
      <c r="V20" t="s">
        <v>1543</v>
      </c>
      <c r="W20" t="s">
        <v>1543</v>
      </c>
      <c r="X20" t="s">
        <v>1543</v>
      </c>
      <c r="Y20" t="s">
        <v>1543</v>
      </c>
      <c r="Z20" t="s">
        <v>1543</v>
      </c>
    </row>
    <row r="21" spans="1:27">
      <c r="C21" t="s">
        <v>1545</v>
      </c>
      <c r="D21" s="391">
        <v>42214</v>
      </c>
      <c r="E21" s="392">
        <v>42215.092858796299</v>
      </c>
      <c r="F21" s="388" t="s">
        <v>1486</v>
      </c>
      <c r="G21" s="388" t="s">
        <v>1487</v>
      </c>
      <c r="H21"/>
      <c r="I21"/>
      <c r="J21" t="s">
        <v>1546</v>
      </c>
      <c r="K21"/>
      <c r="L21" t="s">
        <v>1547</v>
      </c>
      <c r="M21" t="s">
        <v>1547</v>
      </c>
      <c r="N21"/>
      <c r="O21"/>
      <c r="P21" t="s">
        <v>1543</v>
      </c>
      <c r="Q21" t="s">
        <v>1543</v>
      </c>
      <c r="R21" t="s">
        <v>1543</v>
      </c>
      <c r="S21">
        <v>1</v>
      </c>
      <c r="T21"/>
      <c r="U21"/>
      <c r="V21" t="s">
        <v>1543</v>
      </c>
      <c r="W21" t="s">
        <v>1543</v>
      </c>
      <c r="X21" t="s">
        <v>1543</v>
      </c>
      <c r="Y21" t="s">
        <v>1543</v>
      </c>
      <c r="Z21" t="s">
        <v>1543</v>
      </c>
    </row>
    <row r="22" spans="1:27">
      <c r="I22" s="3"/>
      <c r="J22" s="3"/>
      <c r="K22" s="3"/>
      <c r="L22" s="3"/>
      <c r="M22" s="3"/>
      <c r="N22" s="3"/>
      <c r="P22" s="3"/>
      <c r="Q22" s="3"/>
      <c r="R22" s="3"/>
      <c r="S22" s="3"/>
      <c r="W22" s="1"/>
      <c r="X22" s="1"/>
      <c r="Z22" s="1"/>
    </row>
    <row r="23" spans="1:27">
      <c r="I23" s="3"/>
      <c r="J23" s="3"/>
      <c r="K23" s="3"/>
      <c r="L23" s="3"/>
      <c r="M23" s="3"/>
      <c r="N23" s="3"/>
      <c r="P23" s="3"/>
      <c r="Q23" s="3"/>
      <c r="R23" s="3"/>
      <c r="S23" s="3"/>
      <c r="W23" s="1"/>
      <c r="X23" s="1"/>
      <c r="Z23" s="1"/>
    </row>
    <row r="24" spans="1:27">
      <c r="P24" s="3"/>
      <c r="Q24" s="3"/>
      <c r="R24" s="3"/>
      <c r="S24" s="3"/>
      <c r="W24" s="1"/>
      <c r="X24" s="1"/>
      <c r="Z24" s="1"/>
    </row>
    <row r="25" spans="1:27">
      <c r="W25" s="1"/>
      <c r="X25" s="1"/>
      <c r="Z25" s="1"/>
    </row>
    <row r="26" spans="1:27">
      <c r="W26" s="1"/>
      <c r="X26" s="1"/>
      <c r="Z26" s="1"/>
    </row>
    <row r="27" spans="1:27">
      <c r="W27" s="1"/>
      <c r="X27" s="1"/>
      <c r="Z27" s="1"/>
    </row>
    <row r="28" spans="1:27">
      <c r="W28" s="1"/>
      <c r="X28" s="1"/>
      <c r="Z28" s="1"/>
    </row>
    <row r="29" spans="1:27">
      <c r="W29" s="1"/>
      <c r="X29" s="1"/>
      <c r="Z29" s="1"/>
    </row>
    <row r="30" spans="1:27">
      <c r="A30" s="1"/>
      <c r="O30" s="1"/>
      <c r="P30" s="1"/>
      <c r="Q30" s="1"/>
      <c r="R30" s="1"/>
      <c r="S30" s="1"/>
      <c r="T30" s="1"/>
      <c r="U30" s="1"/>
      <c r="V30" s="1"/>
      <c r="W30" s="1"/>
      <c r="X30" s="1"/>
      <c r="Z30" s="1"/>
    </row>
    <row r="31" spans="1:27" ht="23.25" customHeight="1">
      <c r="A31" s="1"/>
      <c r="O31" s="1"/>
      <c r="P31" s="1"/>
      <c r="Q31" s="1"/>
      <c r="R31" s="1"/>
      <c r="S31" s="1"/>
      <c r="T31" s="1"/>
      <c r="U31" s="1"/>
      <c r="V31" s="1"/>
      <c r="W31" s="1"/>
      <c r="X31" s="1"/>
      <c r="Z31" s="1"/>
    </row>
    <row r="32" spans="1:27">
      <c r="A32" s="1"/>
      <c r="O32" s="1"/>
      <c r="P32" s="1"/>
      <c r="Q32" s="1"/>
      <c r="R32" s="1"/>
      <c r="S32" s="1"/>
      <c r="T32" s="1"/>
      <c r="U32" s="1"/>
      <c r="V32" s="1"/>
      <c r="W32" s="1"/>
      <c r="X32" s="1"/>
      <c r="Z32" s="1"/>
    </row>
    <row r="33" spans="1:26">
      <c r="A33" s="1"/>
      <c r="O33" s="1"/>
      <c r="P33" s="1"/>
      <c r="Q33" s="1"/>
      <c r="R33" s="1"/>
      <c r="S33" s="1"/>
      <c r="T33" s="1"/>
      <c r="U33" s="1"/>
      <c r="V33" s="1"/>
      <c r="W33" s="1"/>
      <c r="X33" s="1"/>
      <c r="Y33" s="233"/>
      <c r="Z33" s="1"/>
    </row>
    <row r="34" spans="1:26">
      <c r="A34" s="1"/>
      <c r="O34" s="1"/>
      <c r="P34" s="1"/>
      <c r="Q34" s="1"/>
      <c r="R34" s="1"/>
      <c r="S34" s="1"/>
      <c r="T34" s="1"/>
      <c r="U34" s="1"/>
      <c r="V34" s="1"/>
      <c r="W34" s="1"/>
      <c r="X34" s="1"/>
      <c r="Y34" s="233"/>
      <c r="Z34" s="1"/>
    </row>
    <row r="35" spans="1:26">
      <c r="A35" s="1"/>
      <c r="O35" s="1"/>
      <c r="P35" s="1"/>
      <c r="Q35" s="1"/>
      <c r="R35" s="1"/>
      <c r="S35" s="1"/>
      <c r="T35" s="1"/>
      <c r="U35" s="1"/>
      <c r="V35" s="1"/>
      <c r="W35" s="1"/>
      <c r="X35" s="1"/>
      <c r="Y35" s="233"/>
      <c r="Z35" s="1"/>
    </row>
    <row r="36" spans="1:26">
      <c r="A36" s="1"/>
      <c r="O36" s="1"/>
      <c r="P36" s="1"/>
      <c r="Q36" s="1"/>
      <c r="R36" s="1"/>
      <c r="S36" s="1"/>
      <c r="T36" s="1"/>
      <c r="U36" s="1"/>
      <c r="V36" s="1"/>
      <c r="W36" s="233"/>
      <c r="X36" s="233"/>
      <c r="Y36" s="233"/>
    </row>
    <row r="37" spans="1:26">
      <c r="A37" s="1"/>
      <c r="O37" s="1"/>
      <c r="P37" s="1"/>
      <c r="Q37" s="1"/>
      <c r="R37" s="1"/>
      <c r="S37" s="1"/>
      <c r="T37" s="1"/>
      <c r="U37" s="1"/>
      <c r="V37" s="1"/>
      <c r="Y37" s="233"/>
    </row>
  </sheetData>
  <mergeCells count="6">
    <mergeCell ref="A17:C17"/>
    <mergeCell ref="V3:Z3"/>
    <mergeCell ref="B3:C3"/>
    <mergeCell ref="D3:G3"/>
    <mergeCell ref="T3:U3"/>
    <mergeCell ref="H3:S3"/>
  </mergeCells>
  <pageMargins left="0.7" right="0.7" top="0.75" bottom="0.75" header="0.3" footer="0.3"/>
  <pageSetup paperSize="5" scale="39" orientation="landscape" horizontalDpi="4294967293" verticalDpi="429496729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IO339"/>
  <sheetViews>
    <sheetView workbookViewId="0">
      <pane ySplit="2" topLeftCell="A325" activePane="bottomLeft" state="frozen"/>
      <selection pane="bottomLeft" activeCell="D341" sqref="D341"/>
    </sheetView>
  </sheetViews>
  <sheetFormatPr baseColWidth="10" defaultColWidth="8.83203125" defaultRowHeight="44" x14ac:dyDescent="0"/>
  <cols>
    <col min="1" max="1" width="17.83203125" style="25" customWidth="1"/>
    <col min="2" max="2" width="29.6640625" style="59" customWidth="1"/>
    <col min="3" max="3" width="20.5" style="60" customWidth="1"/>
    <col min="4" max="5" width="41.33203125" style="61" customWidth="1"/>
    <col min="6" max="6" width="4.83203125" style="24" customWidth="1"/>
    <col min="7" max="7" width="15.6640625" style="24" hidden="1" customWidth="1"/>
    <col min="8" max="8" width="10.6640625" style="24" hidden="1" customWidth="1"/>
    <col min="9" max="16384" width="8.83203125" style="2"/>
  </cols>
  <sheetData>
    <row r="1" spans="1:249" ht="22.5" customHeight="1">
      <c r="A1" s="24"/>
      <c r="B1" s="24"/>
      <c r="C1" s="24"/>
      <c r="D1" s="68"/>
      <c r="E1" s="24"/>
    </row>
    <row r="2" spans="1:249" ht="12">
      <c r="A2" s="26" t="s">
        <v>1128</v>
      </c>
      <c r="B2" s="26" t="s">
        <v>87</v>
      </c>
      <c r="C2" s="26" t="s">
        <v>88</v>
      </c>
      <c r="D2" s="27" t="s">
        <v>26</v>
      </c>
      <c r="E2" s="27" t="s">
        <v>89</v>
      </c>
      <c r="F2" s="28"/>
      <c r="G2" s="29" t="s">
        <v>90</v>
      </c>
      <c r="H2" s="29" t="s">
        <v>91</v>
      </c>
    </row>
    <row r="3" spans="1:249" ht="12">
      <c r="A3" s="30"/>
      <c r="B3" s="31"/>
      <c r="C3" s="32"/>
      <c r="D3" s="33"/>
      <c r="E3" s="33"/>
      <c r="F3" s="33"/>
      <c r="G3" s="33"/>
      <c r="H3" s="33">
        <v>3</v>
      </c>
    </row>
    <row r="4" spans="1:249">
      <c r="A4" s="34"/>
      <c r="B4" s="35"/>
      <c r="C4" s="35"/>
      <c r="D4" s="36"/>
      <c r="E4" s="35"/>
      <c r="F4" s="37"/>
      <c r="H4" s="37">
        <f>H3+1</f>
        <v>4</v>
      </c>
    </row>
    <row r="5" spans="1:249" ht="55">
      <c r="A5" s="439" t="s">
        <v>74</v>
      </c>
      <c r="B5" s="38" t="s">
        <v>92</v>
      </c>
      <c r="C5" s="246" t="s">
        <v>331</v>
      </c>
      <c r="D5" s="35" t="s">
        <v>94</v>
      </c>
      <c r="E5" s="35" t="s">
        <v>95</v>
      </c>
      <c r="F5" s="37"/>
      <c r="H5" s="37">
        <f>H4+1</f>
        <v>5</v>
      </c>
    </row>
    <row r="6" spans="1:249" ht="99" customHeight="1">
      <c r="A6" s="441"/>
      <c r="B6" s="39" t="s">
        <v>65</v>
      </c>
      <c r="C6" s="246" t="s">
        <v>1126</v>
      </c>
      <c r="D6" s="40" t="s">
        <v>76</v>
      </c>
      <c r="E6" s="40" t="s">
        <v>167</v>
      </c>
      <c r="F6" s="37"/>
      <c r="G6" s="24" t="e">
        <f>G33</f>
        <v>#REF!</v>
      </c>
      <c r="H6" s="37">
        <v>6</v>
      </c>
    </row>
    <row r="7" spans="1:249" ht="12">
      <c r="A7" s="30"/>
      <c r="B7" s="31"/>
      <c r="C7" s="32"/>
      <c r="D7" s="33"/>
      <c r="E7" s="33"/>
      <c r="F7" s="33"/>
      <c r="G7" s="33"/>
      <c r="H7" s="33">
        <v>7</v>
      </c>
    </row>
    <row r="8" spans="1:249" ht="24.75" customHeight="1">
      <c r="A8" s="435" t="s">
        <v>73</v>
      </c>
      <c r="B8" s="35" t="s">
        <v>96</v>
      </c>
      <c r="C8" s="35" t="s">
        <v>1230</v>
      </c>
      <c r="D8" s="36" t="s">
        <v>155</v>
      </c>
      <c r="E8" s="35"/>
      <c r="F8" s="37"/>
      <c r="G8" s="24" t="str">
        <f>A8</f>
        <v>REPORT INFORMATION</v>
      </c>
      <c r="H8" s="37">
        <f>H7+1</f>
        <v>8</v>
      </c>
    </row>
    <row r="9" spans="1:249" ht="45.75" customHeight="1">
      <c r="A9" s="439"/>
      <c r="B9" s="35" t="s">
        <v>63</v>
      </c>
      <c r="C9" s="35" t="s">
        <v>97</v>
      </c>
      <c r="D9" s="35" t="s">
        <v>156</v>
      </c>
      <c r="E9" s="35" t="s">
        <v>98</v>
      </c>
      <c r="F9" s="37"/>
      <c r="G9" s="24" t="str">
        <f>G8</f>
        <v>REPORT INFORMATION</v>
      </c>
      <c r="H9" s="37">
        <f t="shared" ref="H9:H63" si="0">H8+1</f>
        <v>9</v>
      </c>
    </row>
    <row r="10" spans="1:249" ht="24.75" customHeight="1">
      <c r="A10" s="439"/>
      <c r="B10" s="41" t="s">
        <v>62</v>
      </c>
      <c r="C10" s="35" t="s">
        <v>93</v>
      </c>
      <c r="D10" s="35" t="s">
        <v>77</v>
      </c>
      <c r="E10" s="35"/>
      <c r="F10" s="37"/>
      <c r="G10" s="24" t="str">
        <f>G9</f>
        <v>REPORT INFORMATION</v>
      </c>
      <c r="H10" s="37">
        <f t="shared" si="0"/>
        <v>10</v>
      </c>
    </row>
    <row r="11" spans="1:249" ht="24.75" customHeight="1">
      <c r="A11" s="441"/>
      <c r="B11" s="41" t="s">
        <v>61</v>
      </c>
      <c r="C11" s="35" t="s">
        <v>99</v>
      </c>
      <c r="D11" s="35" t="s">
        <v>23</v>
      </c>
      <c r="E11" s="35" t="s">
        <v>168</v>
      </c>
      <c r="F11" s="37"/>
      <c r="G11" s="24" t="str">
        <f>G10</f>
        <v>REPORT INFORMATION</v>
      </c>
      <c r="H11" s="37">
        <f t="shared" si="0"/>
        <v>11</v>
      </c>
    </row>
    <row r="12" spans="1:249">
      <c r="A12" s="42"/>
      <c r="B12" s="43"/>
      <c r="C12" s="44"/>
      <c r="D12" s="45"/>
      <c r="E12" s="45"/>
      <c r="F12" s="33"/>
      <c r="G12" s="33"/>
      <c r="H12" s="37">
        <f>H11+1</f>
        <v>12</v>
      </c>
    </row>
    <row r="13" spans="1:249" ht="24.75" customHeight="1">
      <c r="A13" s="435" t="s">
        <v>72</v>
      </c>
      <c r="B13" s="35" t="s">
        <v>60</v>
      </c>
      <c r="C13" s="35" t="s">
        <v>100</v>
      </c>
      <c r="D13" s="35" t="s">
        <v>25</v>
      </c>
      <c r="E13" s="35" t="s">
        <v>169</v>
      </c>
      <c r="F13" s="37"/>
      <c r="G13" s="24" t="str">
        <f>A13</f>
        <v>ACCOUNT DETAILS</v>
      </c>
      <c r="H13" s="37">
        <f t="shared" si="0"/>
        <v>13</v>
      </c>
    </row>
    <row r="14" spans="1:249" ht="24.75" customHeight="1">
      <c r="A14" s="439"/>
      <c r="B14" s="35" t="s">
        <v>59</v>
      </c>
      <c r="C14" s="35" t="s">
        <v>99</v>
      </c>
      <c r="D14" s="35" t="s">
        <v>23</v>
      </c>
      <c r="E14" s="35" t="s">
        <v>168</v>
      </c>
      <c r="F14" s="37"/>
      <c r="G14" s="24" t="str">
        <f t="shared" ref="G14:G33" si="1">G13</f>
        <v>ACCOUNT DETAILS</v>
      </c>
      <c r="H14" s="37">
        <f t="shared" si="0"/>
        <v>14</v>
      </c>
    </row>
    <row r="15" spans="1:249" customFormat="1" ht="24.75" customHeight="1">
      <c r="A15" s="439"/>
      <c r="B15" s="35" t="s">
        <v>496</v>
      </c>
      <c r="C15" s="35" t="s">
        <v>100</v>
      </c>
      <c r="D15" s="35" t="s">
        <v>21</v>
      </c>
      <c r="E15" s="35"/>
      <c r="F15" s="105"/>
      <c r="G15" s="106"/>
      <c r="H15" s="105"/>
      <c r="I15" s="106"/>
      <c r="J15" s="106"/>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c r="GD15" s="105"/>
      <c r="GE15" s="105"/>
      <c r="GF15" s="105"/>
      <c r="GG15" s="105"/>
      <c r="GH15" s="105"/>
      <c r="GI15" s="105"/>
      <c r="GJ15" s="105"/>
      <c r="GK15" s="105"/>
      <c r="GL15" s="105"/>
      <c r="GM15" s="105"/>
      <c r="GN15" s="105"/>
      <c r="GO15" s="105"/>
      <c r="GP15" s="105"/>
      <c r="GQ15" s="105"/>
      <c r="GR15" s="105"/>
      <c r="GS15" s="105"/>
      <c r="GT15" s="105"/>
      <c r="GU15" s="105"/>
      <c r="GV15" s="105"/>
      <c r="GW15" s="105"/>
      <c r="GX15" s="105"/>
      <c r="GY15" s="105"/>
      <c r="GZ15" s="105"/>
      <c r="HA15" s="105"/>
      <c r="HB15" s="105"/>
      <c r="HC15" s="105"/>
      <c r="HD15" s="105"/>
      <c r="HE15" s="105"/>
      <c r="HF15" s="105"/>
      <c r="HG15" s="105"/>
      <c r="HH15" s="105"/>
      <c r="HI15" s="105"/>
      <c r="HJ15" s="105"/>
      <c r="HK15" s="105"/>
      <c r="HL15" s="105"/>
      <c r="HM15" s="105"/>
      <c r="HN15" s="105"/>
      <c r="HO15" s="105"/>
      <c r="HP15" s="105"/>
      <c r="HQ15" s="105"/>
      <c r="HR15" s="105"/>
      <c r="HS15" s="105"/>
      <c r="HT15" s="105"/>
      <c r="HU15" s="105"/>
      <c r="HV15" s="105"/>
      <c r="HW15" s="105"/>
      <c r="HX15" s="105"/>
      <c r="HY15" s="105"/>
      <c r="HZ15" s="105"/>
      <c r="IA15" s="105"/>
      <c r="IB15" s="105"/>
      <c r="IC15" s="105"/>
      <c r="ID15" s="105"/>
      <c r="IE15" s="105"/>
      <c r="IF15" s="105"/>
      <c r="IG15" s="105"/>
      <c r="IH15" s="105"/>
      <c r="II15" s="105"/>
      <c r="IJ15" s="105"/>
      <c r="IK15" s="105"/>
      <c r="IL15" s="105"/>
      <c r="IM15" s="105"/>
      <c r="IN15" s="105"/>
      <c r="IO15" s="105"/>
    </row>
    <row r="16" spans="1:249" ht="24.75" customHeight="1">
      <c r="A16" s="439"/>
      <c r="B16" s="35" t="s">
        <v>58</v>
      </c>
      <c r="C16" s="35" t="s">
        <v>100</v>
      </c>
      <c r="D16" s="35" t="s">
        <v>24</v>
      </c>
      <c r="E16" s="35" t="s">
        <v>169</v>
      </c>
      <c r="F16" s="37"/>
      <c r="G16" s="24" t="e">
        <f>#REF!</f>
        <v>#REF!</v>
      </c>
      <c r="H16" s="37" t="e">
        <f>#REF!+1</f>
        <v>#REF!</v>
      </c>
    </row>
    <row r="17" spans="1:249">
      <c r="A17" s="439"/>
      <c r="B17" s="35" t="s">
        <v>56</v>
      </c>
      <c r="C17" s="35" t="s">
        <v>93</v>
      </c>
      <c r="D17" s="35" t="s">
        <v>22</v>
      </c>
      <c r="E17" s="35" t="s">
        <v>169</v>
      </c>
      <c r="F17" s="37"/>
      <c r="G17" s="24" t="e">
        <f>G16</f>
        <v>#REF!</v>
      </c>
      <c r="H17" s="37" t="e">
        <f>H16+1</f>
        <v>#REF!</v>
      </c>
    </row>
    <row r="18" spans="1:249">
      <c r="A18" s="439"/>
      <c r="B18" s="35" t="s">
        <v>55</v>
      </c>
      <c r="C18" s="35" t="s">
        <v>93</v>
      </c>
      <c r="D18" s="67" t="s">
        <v>21</v>
      </c>
      <c r="E18" s="35"/>
      <c r="F18" s="37"/>
      <c r="H18" s="37"/>
    </row>
    <row r="19" spans="1:249" ht="24.75" customHeight="1">
      <c r="A19" s="439"/>
      <c r="B19" s="41" t="s">
        <v>57</v>
      </c>
      <c r="C19" s="35" t="s">
        <v>99</v>
      </c>
      <c r="D19" s="35" t="s">
        <v>23</v>
      </c>
      <c r="E19" s="35" t="s">
        <v>168</v>
      </c>
      <c r="F19" s="37"/>
      <c r="G19" s="24" t="e">
        <f>G17</f>
        <v>#REF!</v>
      </c>
      <c r="H19" s="37" t="e">
        <f>H17+1</f>
        <v>#REF!</v>
      </c>
    </row>
    <row r="20" spans="1:249" customFormat="1">
      <c r="A20" s="439"/>
      <c r="B20" s="35" t="s">
        <v>497</v>
      </c>
      <c r="C20" s="35" t="s">
        <v>100</v>
      </c>
      <c r="D20" s="35" t="s">
        <v>101</v>
      </c>
      <c r="E20" s="35"/>
      <c r="F20" s="105"/>
      <c r="G20" s="106" t="e">
        <f t="shared" ref="G20" si="2">G19</f>
        <v>#REF!</v>
      </c>
      <c r="H20" s="105" t="e">
        <f>H19+1</f>
        <v>#REF!</v>
      </c>
      <c r="I20" s="106"/>
      <c r="J20" s="106"/>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c r="DL20" s="105"/>
      <c r="DM20" s="105"/>
      <c r="DN20" s="105"/>
      <c r="DO20" s="105"/>
      <c r="DP20" s="105"/>
      <c r="DQ20" s="105"/>
      <c r="DR20" s="105"/>
      <c r="DS20" s="105"/>
      <c r="DT20" s="105"/>
      <c r="DU20" s="105"/>
      <c r="DV20" s="105"/>
      <c r="DW20" s="105"/>
      <c r="DX20" s="105"/>
      <c r="DY20" s="105"/>
      <c r="DZ20" s="105"/>
      <c r="EA20" s="105"/>
      <c r="EB20" s="105"/>
      <c r="EC20" s="105"/>
      <c r="ED20" s="105"/>
      <c r="EE20" s="105"/>
      <c r="EF20" s="105"/>
      <c r="EG20" s="105"/>
      <c r="EH20" s="105"/>
      <c r="EI20" s="105"/>
      <c r="EJ20" s="105"/>
      <c r="EK20" s="105"/>
      <c r="EL20" s="105"/>
      <c r="EM20" s="105"/>
      <c r="EN20" s="105"/>
      <c r="EO20" s="105"/>
      <c r="EP20" s="105"/>
      <c r="EQ20" s="105"/>
      <c r="ER20" s="105"/>
      <c r="ES20" s="105"/>
      <c r="ET20" s="105"/>
      <c r="EU20" s="105"/>
      <c r="EV20" s="105"/>
      <c r="EW20" s="105"/>
      <c r="EX20" s="105"/>
      <c r="EY20" s="105"/>
      <c r="EZ20" s="105"/>
      <c r="FA20" s="105"/>
      <c r="FB20" s="105"/>
      <c r="FC20" s="105"/>
      <c r="FD20" s="105"/>
      <c r="FE20" s="105"/>
      <c r="FF20" s="105"/>
      <c r="FG20" s="105"/>
      <c r="FH20" s="105"/>
      <c r="FI20" s="105"/>
      <c r="FJ20" s="105"/>
      <c r="FK20" s="105"/>
      <c r="FL20" s="105"/>
      <c r="FM20" s="105"/>
      <c r="FN20" s="105"/>
      <c r="FO20" s="105"/>
      <c r="FP20" s="105"/>
      <c r="FQ20" s="105"/>
      <c r="FR20" s="105"/>
      <c r="FS20" s="105"/>
      <c r="FT20" s="105"/>
      <c r="FU20" s="105"/>
      <c r="FV20" s="105"/>
      <c r="FW20" s="105"/>
      <c r="FX20" s="105"/>
      <c r="FY20" s="105"/>
      <c r="FZ20" s="105"/>
      <c r="GA20" s="105"/>
      <c r="GB20" s="105"/>
      <c r="GC20" s="105"/>
      <c r="GD20" s="105"/>
      <c r="GE20" s="105"/>
      <c r="GF20" s="105"/>
      <c r="GG20" s="105"/>
      <c r="GH20" s="105"/>
      <c r="GI20" s="105"/>
      <c r="GJ20" s="105"/>
      <c r="GK20" s="105"/>
      <c r="GL20" s="105"/>
      <c r="GM20" s="105"/>
      <c r="GN20" s="105"/>
      <c r="GO20" s="105"/>
      <c r="GP20" s="105"/>
      <c r="GQ20" s="105"/>
      <c r="GR20" s="105"/>
      <c r="GS20" s="105"/>
      <c r="GT20" s="105"/>
      <c r="GU20" s="105"/>
      <c r="GV20" s="105"/>
      <c r="GW20" s="105"/>
      <c r="GX20" s="105"/>
      <c r="GY20" s="105"/>
      <c r="GZ20" s="105"/>
      <c r="HA20" s="105"/>
      <c r="HB20" s="105"/>
      <c r="HC20" s="105"/>
      <c r="HD20" s="105"/>
      <c r="HE20" s="105"/>
      <c r="HF20" s="105"/>
      <c r="HG20" s="105"/>
      <c r="HH20" s="105"/>
      <c r="HI20" s="105"/>
      <c r="HJ20" s="105"/>
      <c r="HK20" s="105"/>
      <c r="HL20" s="105"/>
      <c r="HM20" s="105"/>
      <c r="HN20" s="105"/>
      <c r="HO20" s="105"/>
      <c r="HP20" s="105"/>
      <c r="HQ20" s="105"/>
      <c r="HR20" s="105"/>
      <c r="HS20" s="105"/>
      <c r="HT20" s="105"/>
      <c r="HU20" s="105"/>
      <c r="HV20" s="105"/>
      <c r="HW20" s="105"/>
      <c r="HX20" s="105"/>
      <c r="HY20" s="105"/>
      <c r="HZ20" s="105"/>
      <c r="IA20" s="105"/>
      <c r="IB20" s="105"/>
      <c r="IC20" s="105"/>
      <c r="ID20" s="105"/>
      <c r="IE20" s="105"/>
      <c r="IF20" s="105"/>
      <c r="IG20" s="105"/>
      <c r="IH20" s="105"/>
      <c r="II20" s="105"/>
      <c r="IJ20" s="105"/>
      <c r="IK20" s="105"/>
      <c r="IL20" s="105"/>
      <c r="IM20" s="105"/>
      <c r="IN20" s="105"/>
      <c r="IO20" s="105"/>
    </row>
    <row r="21" spans="1:249">
      <c r="A21" s="439"/>
      <c r="B21" s="35" t="s">
        <v>102</v>
      </c>
      <c r="C21" s="35" t="s">
        <v>93</v>
      </c>
      <c r="D21" s="246" t="s">
        <v>1235</v>
      </c>
      <c r="E21" s="35"/>
      <c r="F21" s="37"/>
      <c r="G21" s="24" t="e">
        <f>#REF!</f>
        <v>#REF!</v>
      </c>
      <c r="H21" s="37" t="e">
        <f>#REF!+1</f>
        <v>#REF!</v>
      </c>
    </row>
    <row r="22" spans="1:249" s="46" customFormat="1" ht="151.5" customHeight="1">
      <c r="A22" s="439"/>
      <c r="B22" s="35" t="s">
        <v>54</v>
      </c>
      <c r="C22" s="246" t="s">
        <v>1126</v>
      </c>
      <c r="D22" s="54" t="s">
        <v>154</v>
      </c>
      <c r="E22" s="35" t="s">
        <v>172</v>
      </c>
      <c r="F22" s="37"/>
      <c r="G22" s="37" t="e">
        <f t="shared" si="1"/>
        <v>#REF!</v>
      </c>
      <c r="H22" s="37" t="e">
        <f t="shared" si="0"/>
        <v>#REF!</v>
      </c>
      <c r="I22" s="2"/>
    </row>
    <row r="23" spans="1:249" s="46" customFormat="1" ht="151.5" customHeight="1">
      <c r="A23" s="439"/>
      <c r="B23" s="246" t="s">
        <v>1146</v>
      </c>
      <c r="C23" s="246" t="s">
        <v>103</v>
      </c>
      <c r="D23" s="311" t="s">
        <v>1248</v>
      </c>
      <c r="E23" s="246" t="s">
        <v>104</v>
      </c>
      <c r="F23" s="247"/>
      <c r="G23" s="247"/>
      <c r="H23" s="247"/>
      <c r="I23" s="238"/>
    </row>
    <row r="24" spans="1:249" s="46" customFormat="1" ht="132">
      <c r="A24" s="439"/>
      <c r="B24" s="234" t="s">
        <v>53</v>
      </c>
      <c r="C24" s="246" t="s">
        <v>1126</v>
      </c>
      <c r="D24" s="235" t="s">
        <v>1395</v>
      </c>
      <c r="E24" s="234" t="s">
        <v>1019</v>
      </c>
      <c r="F24" s="37"/>
      <c r="G24" s="37"/>
      <c r="H24" s="37"/>
      <c r="I24" s="2"/>
    </row>
    <row r="25" spans="1:249" s="46" customFormat="1" ht="220">
      <c r="A25" s="439"/>
      <c r="B25" s="234" t="s">
        <v>53</v>
      </c>
      <c r="C25" s="246" t="s">
        <v>331</v>
      </c>
      <c r="D25" s="236" t="s">
        <v>1010</v>
      </c>
      <c r="E25" s="246" t="s">
        <v>1020</v>
      </c>
      <c r="F25" s="37"/>
      <c r="G25" s="37"/>
      <c r="H25" s="37" t="e">
        <f>H22+1</f>
        <v>#REF!</v>
      </c>
      <c r="I25" s="2"/>
    </row>
    <row r="26" spans="1:249" ht="24.75" customHeight="1">
      <c r="A26" s="439"/>
      <c r="B26" s="35" t="s">
        <v>52</v>
      </c>
      <c r="C26" s="35" t="s">
        <v>103</v>
      </c>
      <c r="D26" s="35" t="s">
        <v>19</v>
      </c>
      <c r="E26" s="35" t="s">
        <v>104</v>
      </c>
      <c r="F26" s="37"/>
      <c r="G26" s="24" t="e">
        <f>G22</f>
        <v>#REF!</v>
      </c>
      <c r="H26" s="37" t="e">
        <f>H25+1</f>
        <v>#REF!</v>
      </c>
    </row>
    <row r="27" spans="1:249" s="238" customFormat="1" ht="56.25" customHeight="1">
      <c r="A27" s="439"/>
      <c r="B27" s="246" t="s">
        <v>52</v>
      </c>
      <c r="C27" s="246" t="s">
        <v>103</v>
      </c>
      <c r="D27" s="246" t="s">
        <v>1268</v>
      </c>
      <c r="E27" s="246" t="s">
        <v>1273</v>
      </c>
    </row>
    <row r="28" spans="1:249" s="238" customFormat="1" ht="24.75" customHeight="1">
      <c r="A28" s="439"/>
      <c r="B28" s="41" t="s">
        <v>304</v>
      </c>
      <c r="C28" s="246" t="s">
        <v>103</v>
      </c>
      <c r="D28" s="248" t="s">
        <v>390</v>
      </c>
      <c r="E28" s="246" t="s">
        <v>104</v>
      </c>
      <c r="F28" s="247"/>
      <c r="G28" s="245" t="e">
        <f t="shared" ref="G28" si="3">G26</f>
        <v>#REF!</v>
      </c>
      <c r="H28" s="247" t="e">
        <f t="shared" ref="H28" si="4">H26+1</f>
        <v>#REF!</v>
      </c>
    </row>
    <row r="29" spans="1:249" ht="24.75" customHeight="1">
      <c r="A29" s="439"/>
      <c r="B29" s="35" t="s">
        <v>51</v>
      </c>
      <c r="C29" s="35" t="s">
        <v>103</v>
      </c>
      <c r="D29" s="35" t="s">
        <v>18</v>
      </c>
      <c r="E29" s="35" t="s">
        <v>104</v>
      </c>
      <c r="F29" s="37"/>
      <c r="G29" s="24" t="e">
        <f>G26</f>
        <v>#REF!</v>
      </c>
      <c r="H29" s="37" t="e">
        <f>H26+1</f>
        <v>#REF!</v>
      </c>
    </row>
    <row r="30" spans="1:249" s="238" customFormat="1" ht="48.75" customHeight="1">
      <c r="A30" s="439"/>
      <c r="B30" s="246" t="s">
        <v>50</v>
      </c>
      <c r="C30" s="246" t="s">
        <v>331</v>
      </c>
      <c r="D30" s="246" t="s">
        <v>973</v>
      </c>
      <c r="E30" s="246" t="s">
        <v>105</v>
      </c>
      <c r="F30" s="247"/>
      <c r="G30" s="245" t="e">
        <f>G28</f>
        <v>#REF!</v>
      </c>
      <c r="H30" s="247" t="e">
        <f>H28+1</f>
        <v>#REF!</v>
      </c>
    </row>
    <row r="31" spans="1:249" s="238" customFormat="1" ht="48.75" customHeight="1">
      <c r="A31" s="439"/>
      <c r="B31" s="246" t="s">
        <v>1104</v>
      </c>
      <c r="C31" s="246" t="s">
        <v>331</v>
      </c>
      <c r="D31" s="246" t="s">
        <v>1257</v>
      </c>
      <c r="E31" s="246" t="s">
        <v>1249</v>
      </c>
      <c r="F31" s="247"/>
      <c r="G31" s="245" t="e">
        <f>G28</f>
        <v>#REF!</v>
      </c>
      <c r="H31" s="247" t="e">
        <f>H28+1</f>
        <v>#REF!</v>
      </c>
    </row>
    <row r="32" spans="1:249" ht="48.75" customHeight="1">
      <c r="A32" s="439"/>
      <c r="B32" s="35" t="s">
        <v>1104</v>
      </c>
      <c r="C32" s="246" t="s">
        <v>331</v>
      </c>
      <c r="D32" s="35" t="s">
        <v>1101</v>
      </c>
      <c r="E32" s="246" t="s">
        <v>1250</v>
      </c>
      <c r="F32" s="37"/>
      <c r="G32" s="24" t="e">
        <f>G29</f>
        <v>#REF!</v>
      </c>
      <c r="H32" s="37" t="e">
        <f>H29+1</f>
        <v>#REF!</v>
      </c>
    </row>
    <row r="33" spans="1:8">
      <c r="A33" s="439"/>
      <c r="B33" s="35" t="s">
        <v>49</v>
      </c>
      <c r="C33" s="35" t="s">
        <v>106</v>
      </c>
      <c r="D33" s="35" t="s">
        <v>854</v>
      </c>
      <c r="E33" s="35"/>
      <c r="F33" s="37"/>
      <c r="G33" s="24" t="e">
        <f t="shared" si="1"/>
        <v>#REF!</v>
      </c>
      <c r="H33" s="37" t="e">
        <f t="shared" si="0"/>
        <v>#REF!</v>
      </c>
    </row>
    <row r="34" spans="1:8" s="238" customFormat="1">
      <c r="A34" s="439"/>
      <c r="B34" s="246" t="s">
        <v>49</v>
      </c>
      <c r="C34" s="246" t="s">
        <v>106</v>
      </c>
      <c r="D34" s="246" t="s">
        <v>1245</v>
      </c>
      <c r="E34" s="246" t="s">
        <v>1249</v>
      </c>
      <c r="F34" s="247"/>
      <c r="G34" s="245"/>
      <c r="H34" s="247"/>
    </row>
    <row r="35" spans="1:8" s="238" customFormat="1">
      <c r="A35" s="439"/>
      <c r="B35" s="246" t="s">
        <v>49</v>
      </c>
      <c r="C35" s="246" t="s">
        <v>106</v>
      </c>
      <c r="D35" s="246" t="s">
        <v>1246</v>
      </c>
      <c r="E35" s="246" t="s">
        <v>1250</v>
      </c>
      <c r="F35" s="247"/>
      <c r="G35" s="245"/>
      <c r="H35" s="247"/>
    </row>
    <row r="36" spans="1:8" s="238" customFormat="1" ht="409">
      <c r="A36" s="351"/>
      <c r="B36" s="39" t="s">
        <v>1117</v>
      </c>
      <c r="C36" s="246" t="s">
        <v>331</v>
      </c>
      <c r="D36" s="250" t="s">
        <v>1398</v>
      </c>
      <c r="E36" s="40" t="s">
        <v>1391</v>
      </c>
      <c r="F36" s="247"/>
      <c r="G36" s="245"/>
      <c r="H36" s="247"/>
    </row>
    <row r="37" spans="1:8">
      <c r="A37" s="42"/>
      <c r="B37" s="43"/>
      <c r="C37" s="44"/>
      <c r="D37" s="45"/>
      <c r="E37" s="45"/>
      <c r="F37" s="45"/>
      <c r="G37" s="45"/>
      <c r="H37" s="37" t="e">
        <f>H40+1</f>
        <v>#REF!</v>
      </c>
    </row>
    <row r="38" spans="1:8" ht="24.75" customHeight="1">
      <c r="A38" s="435" t="s">
        <v>308</v>
      </c>
      <c r="B38" s="41" t="s">
        <v>309</v>
      </c>
      <c r="C38" s="35" t="s">
        <v>1230</v>
      </c>
      <c r="D38" s="35" t="s">
        <v>310</v>
      </c>
      <c r="E38" s="35"/>
      <c r="F38" s="37"/>
      <c r="G38" s="24" t="str">
        <f>A38</f>
        <v>AMOUNT SETTLED</v>
      </c>
      <c r="H38" s="37" t="e">
        <f>H33+1</f>
        <v>#REF!</v>
      </c>
    </row>
    <row r="39" spans="1:8" ht="24.75" customHeight="1">
      <c r="A39" s="439"/>
      <c r="B39" s="47" t="s">
        <v>311</v>
      </c>
      <c r="C39" s="35" t="s">
        <v>103</v>
      </c>
      <c r="D39" s="35" t="s">
        <v>312</v>
      </c>
      <c r="E39" s="35" t="s">
        <v>104</v>
      </c>
      <c r="F39" s="37"/>
      <c r="G39" s="24" t="str">
        <f>G38</f>
        <v>AMOUNT SETTLED</v>
      </c>
      <c r="H39" s="37" t="e">
        <f t="shared" si="0"/>
        <v>#REF!</v>
      </c>
    </row>
    <row r="40" spans="1:8" ht="43.5" customHeight="1">
      <c r="A40" s="439"/>
      <c r="B40" s="41" t="s">
        <v>173</v>
      </c>
      <c r="C40" s="35" t="s">
        <v>106</v>
      </c>
      <c r="D40" s="35" t="s">
        <v>313</v>
      </c>
      <c r="E40" s="35"/>
      <c r="F40" s="37"/>
      <c r="G40" s="24" t="str">
        <f>G39</f>
        <v>AMOUNT SETTLED</v>
      </c>
      <c r="H40" s="37" t="e">
        <f t="shared" si="0"/>
        <v>#REF!</v>
      </c>
    </row>
    <row r="41" spans="1:8">
      <c r="A41" s="42"/>
      <c r="B41" s="43"/>
      <c r="C41" s="44"/>
      <c r="D41" s="45"/>
      <c r="E41" s="45"/>
      <c r="F41" s="45"/>
      <c r="G41" s="45"/>
      <c r="H41" s="37" t="e">
        <f t="shared" si="0"/>
        <v>#REF!</v>
      </c>
    </row>
    <row r="42" spans="1:8" ht="24.75" customHeight="1">
      <c r="A42" s="435" t="s">
        <v>192</v>
      </c>
      <c r="B42" s="41" t="s">
        <v>314</v>
      </c>
      <c r="C42" s="35" t="s">
        <v>93</v>
      </c>
      <c r="D42" s="47" t="s">
        <v>315</v>
      </c>
      <c r="E42" s="47"/>
      <c r="F42" s="37"/>
      <c r="G42" s="24" t="str">
        <f>A42</f>
        <v>REFERENCES</v>
      </c>
      <c r="H42" s="37" t="e">
        <f t="shared" si="0"/>
        <v>#REF!</v>
      </c>
    </row>
    <row r="43" spans="1:8" ht="24.75" customHeight="1">
      <c r="A43" s="439"/>
      <c r="B43" s="41" t="s">
        <v>316</v>
      </c>
      <c r="C43" s="35" t="s">
        <v>99</v>
      </c>
      <c r="D43" s="35" t="s">
        <v>23</v>
      </c>
      <c r="E43" s="35"/>
      <c r="F43" s="37"/>
      <c r="G43" s="24" t="str">
        <f>G42</f>
        <v>REFERENCES</v>
      </c>
      <c r="H43" s="37" t="e">
        <f t="shared" si="0"/>
        <v>#REF!</v>
      </c>
    </row>
    <row r="44" spans="1:8" ht="24.75" customHeight="1">
      <c r="A44" s="439"/>
      <c r="B44" s="41" t="s">
        <v>197</v>
      </c>
      <c r="C44" s="35" t="s">
        <v>93</v>
      </c>
      <c r="D44" s="47" t="s">
        <v>317</v>
      </c>
      <c r="E44" s="47"/>
      <c r="F44" s="37"/>
      <c r="G44" s="24" t="str">
        <f>G43</f>
        <v>REFERENCES</v>
      </c>
      <c r="H44" s="37" t="e">
        <f t="shared" si="0"/>
        <v>#REF!</v>
      </c>
    </row>
    <row r="45" spans="1:8" ht="24.75" customHeight="1">
      <c r="A45" s="441"/>
      <c r="B45" s="41" t="s">
        <v>198</v>
      </c>
      <c r="C45" s="35" t="s">
        <v>99</v>
      </c>
      <c r="D45" s="35" t="s">
        <v>23</v>
      </c>
      <c r="E45" s="35"/>
      <c r="F45" s="37"/>
      <c r="G45" s="24" t="str">
        <f>G44</f>
        <v>REFERENCES</v>
      </c>
      <c r="H45" s="37" t="e">
        <f t="shared" si="0"/>
        <v>#REF!</v>
      </c>
    </row>
    <row r="46" spans="1:8">
      <c r="A46" s="48"/>
      <c r="B46" s="49"/>
      <c r="C46" s="97"/>
      <c r="D46" s="50"/>
      <c r="E46" s="50"/>
      <c r="F46" s="50"/>
      <c r="G46" s="50"/>
      <c r="H46" s="37" t="e">
        <f t="shared" si="0"/>
        <v>#REF!</v>
      </c>
    </row>
    <row r="47" spans="1:8" ht="24.75" customHeight="1">
      <c r="A47" s="515" t="s">
        <v>26</v>
      </c>
      <c r="B47" s="374" t="s">
        <v>318</v>
      </c>
      <c r="C47" s="371" t="s">
        <v>319</v>
      </c>
      <c r="D47" s="375" t="s">
        <v>320</v>
      </c>
      <c r="E47" s="375"/>
      <c r="F47" s="37"/>
      <c r="G47" s="24" t="str">
        <f>A47</f>
        <v>DESCRIPTION</v>
      </c>
      <c r="H47" s="37" t="e">
        <f t="shared" si="0"/>
        <v>#REF!</v>
      </c>
    </row>
    <row r="48" spans="1:8" ht="24.75" customHeight="1">
      <c r="A48" s="516"/>
      <c r="B48" s="374" t="s">
        <v>199</v>
      </c>
      <c r="C48" s="371" t="s">
        <v>93</v>
      </c>
      <c r="D48" s="375" t="s">
        <v>321</v>
      </c>
      <c r="E48" s="375"/>
      <c r="F48" s="37"/>
      <c r="G48" s="24" t="str">
        <f t="shared" ref="G48:G63" si="5">G47</f>
        <v>DESCRIPTION</v>
      </c>
      <c r="H48" s="37" t="e">
        <f t="shared" si="0"/>
        <v>#REF!</v>
      </c>
    </row>
    <row r="49" spans="1:8" ht="24.75" customHeight="1">
      <c r="A49" s="516"/>
      <c r="B49" s="374" t="s">
        <v>200</v>
      </c>
      <c r="C49" s="371" t="s">
        <v>99</v>
      </c>
      <c r="D49" s="375" t="s">
        <v>1350</v>
      </c>
      <c r="E49" s="372"/>
      <c r="F49" s="37"/>
      <c r="G49" s="24" t="str">
        <f t="shared" si="5"/>
        <v>DESCRIPTION</v>
      </c>
      <c r="H49" s="37" t="e">
        <f t="shared" si="0"/>
        <v>#REF!</v>
      </c>
    </row>
    <row r="50" spans="1:8" ht="24.75" customHeight="1">
      <c r="A50" s="516"/>
      <c r="B50" s="374" t="s">
        <v>201</v>
      </c>
      <c r="C50" s="371" t="s">
        <v>99</v>
      </c>
      <c r="D50" s="375" t="s">
        <v>1295</v>
      </c>
      <c r="E50" s="375"/>
      <c r="F50" s="37"/>
      <c r="G50" s="24" t="str">
        <f>G55</f>
        <v>DESCRIPTION</v>
      </c>
      <c r="H50" s="37" t="e">
        <f>H59+1</f>
        <v>#REF!</v>
      </c>
    </row>
    <row r="51" spans="1:8" ht="24.75" customHeight="1">
      <c r="A51" s="516"/>
      <c r="B51" s="374" t="s">
        <v>202</v>
      </c>
      <c r="C51" s="371" t="s">
        <v>93</v>
      </c>
      <c r="D51" s="375" t="s">
        <v>1344</v>
      </c>
      <c r="E51" s="375"/>
      <c r="F51" s="37"/>
      <c r="G51" s="24" t="str">
        <f>G49</f>
        <v>DESCRIPTION</v>
      </c>
      <c r="H51" s="37" t="e">
        <f>H49+1</f>
        <v>#REF!</v>
      </c>
    </row>
    <row r="52" spans="1:8" ht="24.75" customHeight="1">
      <c r="A52" s="516"/>
      <c r="B52" s="377" t="s">
        <v>203</v>
      </c>
      <c r="C52" s="378" t="s">
        <v>93</v>
      </c>
      <c r="D52" s="379" t="s">
        <v>323</v>
      </c>
      <c r="E52" s="375"/>
      <c r="F52" s="37"/>
      <c r="G52" s="24" t="str">
        <f t="shared" si="5"/>
        <v>DESCRIPTION</v>
      </c>
      <c r="H52" s="37" t="e">
        <f t="shared" si="0"/>
        <v>#REF!</v>
      </c>
    </row>
    <row r="53" spans="1:8" ht="24.75" customHeight="1">
      <c r="A53" s="516"/>
      <c r="B53" s="374" t="s">
        <v>1052</v>
      </c>
      <c r="C53" s="371" t="s">
        <v>93</v>
      </c>
      <c r="D53" s="375" t="s">
        <v>324</v>
      </c>
      <c r="E53" s="375"/>
      <c r="F53" s="37"/>
      <c r="G53" s="24" t="str">
        <f>G51</f>
        <v>DESCRIPTION</v>
      </c>
      <c r="H53" s="37" t="e">
        <f>H51+1</f>
        <v>#REF!</v>
      </c>
    </row>
    <row r="54" spans="1:8" ht="24.75" customHeight="1">
      <c r="A54" s="516"/>
      <c r="B54" s="374" t="s">
        <v>325</v>
      </c>
      <c r="C54" s="371" t="s">
        <v>93</v>
      </c>
      <c r="D54" s="375" t="s">
        <v>326</v>
      </c>
      <c r="E54" s="375"/>
      <c r="F54" s="37"/>
      <c r="G54" s="24" t="str">
        <f t="shared" si="5"/>
        <v>DESCRIPTION</v>
      </c>
      <c r="H54" s="37" t="e">
        <f t="shared" si="0"/>
        <v>#REF!</v>
      </c>
    </row>
    <row r="55" spans="1:8" ht="24.75" customHeight="1">
      <c r="A55" s="516"/>
      <c r="B55" s="374" t="s">
        <v>205</v>
      </c>
      <c r="C55" s="371" t="s">
        <v>93</v>
      </c>
      <c r="D55" s="78" t="s">
        <v>1194</v>
      </c>
      <c r="E55" s="375"/>
      <c r="F55" s="37"/>
      <c r="G55" s="24" t="str">
        <f t="shared" si="5"/>
        <v>DESCRIPTION</v>
      </c>
      <c r="H55" s="37" t="e">
        <f t="shared" si="0"/>
        <v>#REF!</v>
      </c>
    </row>
    <row r="56" spans="1:8" s="238" customFormat="1" ht="24.75" customHeight="1">
      <c r="A56" s="516"/>
      <c r="B56" s="374" t="s">
        <v>1037</v>
      </c>
      <c r="C56" s="371" t="s">
        <v>93</v>
      </c>
      <c r="D56" s="375" t="s">
        <v>1039</v>
      </c>
      <c r="E56" s="375"/>
      <c r="F56" s="247"/>
      <c r="G56" s="245"/>
      <c r="H56" s="247"/>
    </row>
    <row r="57" spans="1:8" ht="36" customHeight="1">
      <c r="A57" s="516"/>
      <c r="B57" s="374" t="s">
        <v>206</v>
      </c>
      <c r="C57" s="371" t="s">
        <v>93</v>
      </c>
      <c r="D57" s="372" t="s">
        <v>1190</v>
      </c>
      <c r="E57" s="375"/>
      <c r="F57" s="37"/>
      <c r="G57" s="24" t="str">
        <f>G55</f>
        <v>DESCRIPTION</v>
      </c>
      <c r="H57" s="37" t="e">
        <f>H55+1</f>
        <v>#REF!</v>
      </c>
    </row>
    <row r="58" spans="1:8" s="238" customFormat="1" ht="27.75" customHeight="1">
      <c r="A58" s="516"/>
      <c r="B58" s="374" t="s">
        <v>1040</v>
      </c>
      <c r="C58" s="371" t="s">
        <v>93</v>
      </c>
      <c r="D58" s="372" t="s">
        <v>1189</v>
      </c>
      <c r="E58" s="375"/>
      <c r="F58" s="247"/>
      <c r="G58" s="245"/>
      <c r="H58" s="247"/>
    </row>
    <row r="59" spans="1:8" ht="41.25" customHeight="1">
      <c r="A59" s="516"/>
      <c r="B59" s="374" t="s">
        <v>327</v>
      </c>
      <c r="C59" s="371" t="s">
        <v>331</v>
      </c>
      <c r="D59" s="372" t="s">
        <v>1251</v>
      </c>
      <c r="E59" s="375" t="s">
        <v>1136</v>
      </c>
      <c r="F59" s="37"/>
      <c r="G59" s="24" t="str">
        <f>G57</f>
        <v>DESCRIPTION</v>
      </c>
      <c r="H59" s="37" t="e">
        <f>H57+1</f>
        <v>#REF!</v>
      </c>
    </row>
    <row r="60" spans="1:8" ht="48.75" customHeight="1">
      <c r="A60" s="516"/>
      <c r="B60" s="374" t="s">
        <v>328</v>
      </c>
      <c r="C60" s="371" t="s">
        <v>331</v>
      </c>
      <c r="D60" s="372" t="s">
        <v>20</v>
      </c>
      <c r="E60" s="375" t="s">
        <v>330</v>
      </c>
      <c r="F60" s="37"/>
      <c r="G60" s="24" t="str">
        <f>G50</f>
        <v>DESCRIPTION</v>
      </c>
      <c r="H60" s="37" t="e">
        <f>H50+1</f>
        <v>#REF!</v>
      </c>
    </row>
    <row r="61" spans="1:8" ht="24.75" customHeight="1">
      <c r="A61" s="516"/>
      <c r="B61" s="374" t="s">
        <v>332</v>
      </c>
      <c r="C61" s="371" t="s">
        <v>106</v>
      </c>
      <c r="D61" s="375" t="s">
        <v>332</v>
      </c>
      <c r="E61" s="375"/>
      <c r="F61" s="37"/>
      <c r="G61" s="24" t="e">
        <f>#REF!</f>
        <v>#REF!</v>
      </c>
      <c r="H61" s="37" t="e">
        <f>#REF!+1</f>
        <v>#REF!</v>
      </c>
    </row>
    <row r="62" spans="1:8" ht="24.75" customHeight="1">
      <c r="A62" s="516"/>
      <c r="B62" s="374" t="s">
        <v>207</v>
      </c>
      <c r="C62" s="371" t="s">
        <v>1230</v>
      </c>
      <c r="D62" s="375" t="s">
        <v>333</v>
      </c>
      <c r="E62" s="375"/>
      <c r="F62" s="37"/>
      <c r="G62" s="24" t="e">
        <f t="shared" si="5"/>
        <v>#REF!</v>
      </c>
      <c r="H62" s="37" t="e">
        <f t="shared" si="0"/>
        <v>#REF!</v>
      </c>
    </row>
    <row r="63" spans="1:8" ht="24.75" customHeight="1">
      <c r="A63" s="516"/>
      <c r="B63" s="374" t="s">
        <v>208</v>
      </c>
      <c r="C63" s="371" t="s">
        <v>1230</v>
      </c>
      <c r="D63" s="375" t="s">
        <v>334</v>
      </c>
      <c r="E63" s="375"/>
      <c r="F63" s="37"/>
      <c r="G63" s="24" t="e">
        <f t="shared" si="5"/>
        <v>#REF!</v>
      </c>
      <c r="H63" s="37" t="e">
        <f t="shared" si="0"/>
        <v>#REF!</v>
      </c>
    </row>
    <row r="64" spans="1:8" ht="24.75" customHeight="1">
      <c r="A64" s="516"/>
      <c r="B64" s="374" t="s">
        <v>991</v>
      </c>
      <c r="C64" s="371" t="s">
        <v>1230</v>
      </c>
      <c r="D64" s="375" t="s">
        <v>994</v>
      </c>
      <c r="E64" s="375"/>
      <c r="F64" s="37"/>
      <c r="H64" s="37"/>
    </row>
    <row r="65" spans="1:8" ht="24.75" customHeight="1">
      <c r="A65" s="516"/>
      <c r="B65" s="374" t="s">
        <v>209</v>
      </c>
      <c r="C65" s="371" t="s">
        <v>1230</v>
      </c>
      <c r="D65" s="375" t="s">
        <v>335</v>
      </c>
      <c r="E65" s="375"/>
      <c r="F65" s="37"/>
      <c r="G65" s="24" t="e">
        <f>G63</f>
        <v>#REF!</v>
      </c>
      <c r="H65" s="37" t="e">
        <f>H63+1</f>
        <v>#REF!</v>
      </c>
    </row>
    <row r="66" spans="1:8" ht="24.75" customHeight="1">
      <c r="A66" s="516"/>
      <c r="B66" s="374" t="s">
        <v>210</v>
      </c>
      <c r="C66" s="371" t="s">
        <v>1230</v>
      </c>
      <c r="D66" s="375" t="s">
        <v>747</v>
      </c>
      <c r="E66" s="375"/>
      <c r="F66" s="37"/>
      <c r="H66" s="37"/>
    </row>
    <row r="67" spans="1:8" ht="24.75" customHeight="1">
      <c r="A67" s="516"/>
      <c r="B67" s="375" t="s">
        <v>336</v>
      </c>
      <c r="C67" s="375" t="s">
        <v>1230</v>
      </c>
      <c r="D67" s="375" t="s">
        <v>1143</v>
      </c>
      <c r="E67" s="375"/>
      <c r="F67" s="37"/>
      <c r="G67" s="24" t="e">
        <f>G65</f>
        <v>#REF!</v>
      </c>
      <c r="H67" s="37" t="e">
        <f>H65+1</f>
        <v>#REF!</v>
      </c>
    </row>
    <row r="68" spans="1:8" ht="24.75" customHeight="1">
      <c r="A68" s="516"/>
      <c r="B68" s="375" t="s">
        <v>211</v>
      </c>
      <c r="C68" s="375" t="s">
        <v>339</v>
      </c>
      <c r="D68" s="375" t="s">
        <v>1423</v>
      </c>
      <c r="E68" s="375"/>
      <c r="F68" s="37"/>
      <c r="H68" s="37"/>
    </row>
    <row r="69" spans="1:8" ht="51.75" customHeight="1">
      <c r="A69" s="516"/>
      <c r="B69" s="375" t="s">
        <v>337</v>
      </c>
      <c r="C69" s="371" t="s">
        <v>331</v>
      </c>
      <c r="D69" s="375" t="s">
        <v>338</v>
      </c>
      <c r="E69" s="375"/>
      <c r="F69" s="37"/>
      <c r="H69" s="37" t="e">
        <f>H67+1</f>
        <v>#REF!</v>
      </c>
    </row>
    <row r="70" spans="1:8" ht="51.75" customHeight="1">
      <c r="A70" s="516"/>
      <c r="B70" s="375" t="s">
        <v>750</v>
      </c>
      <c r="C70" s="375" t="s">
        <v>1230</v>
      </c>
      <c r="D70" s="375" t="s">
        <v>773</v>
      </c>
      <c r="E70" s="375"/>
      <c r="F70" s="37"/>
      <c r="H70" s="37"/>
    </row>
    <row r="71" spans="1:8" ht="51.75" customHeight="1">
      <c r="A71" s="516"/>
      <c r="B71" s="375" t="s">
        <v>908</v>
      </c>
      <c r="C71" s="371" t="s">
        <v>331</v>
      </c>
      <c r="D71" s="375" t="s">
        <v>909</v>
      </c>
      <c r="E71" s="375"/>
      <c r="F71" s="37"/>
      <c r="H71" s="37"/>
    </row>
    <row r="72" spans="1:8" s="238" customFormat="1" ht="51.75" customHeight="1">
      <c r="A72" s="516"/>
      <c r="B72" s="375" t="s">
        <v>1005</v>
      </c>
      <c r="C72" s="371" t="s">
        <v>331</v>
      </c>
      <c r="D72" s="375" t="s">
        <v>1164</v>
      </c>
      <c r="E72" s="375"/>
      <c r="F72" s="247"/>
      <c r="G72" s="245"/>
      <c r="H72" s="247"/>
    </row>
    <row r="73" spans="1:8" s="238" customFormat="1" ht="78" customHeight="1">
      <c r="A73" s="516"/>
      <c r="B73" s="375" t="s">
        <v>1187</v>
      </c>
      <c r="C73" s="371" t="s">
        <v>331</v>
      </c>
      <c r="D73" s="375" t="s">
        <v>1226</v>
      </c>
      <c r="E73" s="375"/>
      <c r="F73" s="247"/>
      <c r="G73" s="245"/>
      <c r="H73" s="247"/>
    </row>
    <row r="74" spans="1:8" s="238" customFormat="1" ht="51.75" customHeight="1">
      <c r="A74" s="516"/>
      <c r="B74" s="375" t="s">
        <v>1188</v>
      </c>
      <c r="C74" s="371" t="s">
        <v>331</v>
      </c>
      <c r="D74" s="375" t="s">
        <v>1009</v>
      </c>
      <c r="E74" s="375"/>
      <c r="F74" s="247"/>
      <c r="G74" s="245"/>
      <c r="H74" s="247"/>
    </row>
    <row r="75" spans="1:8" s="238" customFormat="1" ht="51.75" customHeight="1">
      <c r="A75" s="516"/>
      <c r="B75" s="375" t="s">
        <v>1045</v>
      </c>
      <c r="C75" s="371" t="s">
        <v>331</v>
      </c>
      <c r="D75" s="375" t="s">
        <v>1185</v>
      </c>
      <c r="E75" s="375" t="s">
        <v>1379</v>
      </c>
      <c r="F75" s="247"/>
      <c r="G75" s="245"/>
      <c r="H75" s="247"/>
    </row>
    <row r="76" spans="1:8" s="238" customFormat="1" ht="51.75" customHeight="1">
      <c r="A76" s="516"/>
      <c r="B76" s="375" t="s">
        <v>1045</v>
      </c>
      <c r="C76" s="371" t="s">
        <v>331</v>
      </c>
      <c r="D76" s="375" t="s">
        <v>1394</v>
      </c>
      <c r="E76" s="375" t="s">
        <v>1380</v>
      </c>
      <c r="F76" s="247"/>
      <c r="G76" s="245"/>
      <c r="H76" s="247"/>
    </row>
    <row r="77" spans="1:8" s="238" customFormat="1" ht="93" customHeight="1">
      <c r="A77" s="516"/>
      <c r="B77" s="375" t="s">
        <v>1046</v>
      </c>
      <c r="C77" s="371" t="s">
        <v>331</v>
      </c>
      <c r="D77" s="375" t="s">
        <v>1402</v>
      </c>
      <c r="E77" s="375"/>
      <c r="F77" s="247"/>
      <c r="G77" s="245"/>
      <c r="H77" s="247"/>
    </row>
    <row r="78" spans="1:8" s="238" customFormat="1" ht="51.75" customHeight="1">
      <c r="A78" s="516"/>
      <c r="B78" s="375" t="s">
        <v>1004</v>
      </c>
      <c r="C78" s="371" t="s">
        <v>109</v>
      </c>
      <c r="D78" s="375" t="s">
        <v>1004</v>
      </c>
      <c r="E78" s="375"/>
      <c r="F78" s="247"/>
      <c r="G78" s="245"/>
      <c r="H78" s="247"/>
    </row>
    <row r="79" spans="1:8" s="238" customFormat="1" ht="51.75" customHeight="1">
      <c r="A79" s="516"/>
      <c r="B79" s="375" t="s">
        <v>1215</v>
      </c>
      <c r="C79" s="371" t="s">
        <v>106</v>
      </c>
      <c r="D79" s="375" t="s">
        <v>1216</v>
      </c>
      <c r="E79" s="375"/>
      <c r="F79" s="247"/>
      <c r="G79" s="245"/>
      <c r="H79" s="247"/>
    </row>
    <row r="80" spans="1:8" s="238" customFormat="1" ht="51.75" customHeight="1">
      <c r="A80" s="516"/>
      <c r="B80" s="375" t="s">
        <v>1169</v>
      </c>
      <c r="C80" s="371" t="s">
        <v>106</v>
      </c>
      <c r="D80" s="375" t="s">
        <v>1214</v>
      </c>
      <c r="E80" s="375"/>
      <c r="F80" s="247"/>
      <c r="G80" s="245"/>
      <c r="H80" s="247"/>
    </row>
    <row r="81" spans="1:8" s="238" customFormat="1" ht="51.75" customHeight="1">
      <c r="A81" s="516"/>
      <c r="B81" s="375" t="s">
        <v>1218</v>
      </c>
      <c r="C81" s="371" t="s">
        <v>319</v>
      </c>
      <c r="D81" s="375" t="s">
        <v>1220</v>
      </c>
      <c r="E81" s="375"/>
      <c r="F81" s="247"/>
      <c r="G81" s="245"/>
      <c r="H81" s="247"/>
    </row>
    <row r="82" spans="1:8" s="238" customFormat="1" ht="51.75" customHeight="1">
      <c r="A82" s="516"/>
      <c r="B82" s="375" t="s">
        <v>1211</v>
      </c>
      <c r="C82" s="371" t="s">
        <v>346</v>
      </c>
      <c r="D82" s="375" t="s">
        <v>1219</v>
      </c>
      <c r="E82" s="375"/>
      <c r="F82" s="247"/>
      <c r="G82" s="245"/>
      <c r="H82" s="247"/>
    </row>
    <row r="83" spans="1:8" s="238" customFormat="1" ht="51.75" customHeight="1">
      <c r="A83" s="516"/>
      <c r="B83" s="375" t="s">
        <v>244</v>
      </c>
      <c r="C83" s="371" t="s">
        <v>1230</v>
      </c>
      <c r="D83" s="375" t="s">
        <v>1217</v>
      </c>
      <c r="E83" s="375"/>
      <c r="F83" s="247"/>
      <c r="G83" s="245"/>
      <c r="H83" s="247"/>
    </row>
    <row r="84" spans="1:8" s="238" customFormat="1" ht="51.75" customHeight="1">
      <c r="A84" s="516"/>
      <c r="B84" s="375" t="s">
        <v>1212</v>
      </c>
      <c r="C84" s="371" t="s">
        <v>1225</v>
      </c>
      <c r="D84" s="375" t="s">
        <v>1221</v>
      </c>
      <c r="E84" s="375"/>
      <c r="F84" s="247"/>
      <c r="G84" s="245"/>
      <c r="H84" s="247"/>
    </row>
    <row r="85" spans="1:8" s="238" customFormat="1" ht="51.75" customHeight="1">
      <c r="A85" s="516"/>
      <c r="B85" s="375" t="s">
        <v>1213</v>
      </c>
      <c r="C85" s="371" t="s">
        <v>319</v>
      </c>
      <c r="D85" s="375" t="s">
        <v>1224</v>
      </c>
      <c r="E85" s="375"/>
      <c r="F85" s="247"/>
      <c r="G85" s="245"/>
      <c r="H85" s="247"/>
    </row>
    <row r="86" spans="1:8">
      <c r="A86" s="48"/>
      <c r="B86" s="49"/>
      <c r="C86" s="376"/>
      <c r="D86" s="50"/>
      <c r="E86" s="50"/>
      <c r="F86" s="50"/>
      <c r="G86" s="50"/>
      <c r="H86" s="37" t="e">
        <f>H69+1</f>
        <v>#REF!</v>
      </c>
    </row>
    <row r="87" spans="1:8" ht="40.5" customHeight="1">
      <c r="A87" s="435" t="s">
        <v>193</v>
      </c>
      <c r="B87" s="100" t="s">
        <v>856</v>
      </c>
      <c r="C87" s="35" t="s">
        <v>106</v>
      </c>
      <c r="D87" s="101" t="s">
        <v>999</v>
      </c>
      <c r="E87" s="101"/>
      <c r="F87" s="37"/>
      <c r="G87" s="24" t="str">
        <f>A87</f>
        <v>IRS DESCRIPTION</v>
      </c>
      <c r="H87" s="37" t="e">
        <f t="shared" ref="H87:H93" si="6">H86+1</f>
        <v>#REF!</v>
      </c>
    </row>
    <row r="88" spans="1:8">
      <c r="A88" s="439"/>
      <c r="B88" s="100" t="s">
        <v>857</v>
      </c>
      <c r="C88" s="35" t="s">
        <v>103</v>
      </c>
      <c r="D88" s="101" t="s">
        <v>341</v>
      </c>
      <c r="E88" s="35" t="s">
        <v>104</v>
      </c>
      <c r="F88" s="37"/>
      <c r="G88" s="24" t="str">
        <f t="shared" ref="G88:G114" si="7">G87</f>
        <v>IRS DESCRIPTION</v>
      </c>
      <c r="H88" s="37" t="e">
        <f t="shared" si="6"/>
        <v>#REF!</v>
      </c>
    </row>
    <row r="89" spans="1:8">
      <c r="A89" s="439"/>
      <c r="B89" s="100" t="s">
        <v>975</v>
      </c>
      <c r="C89" s="35" t="s">
        <v>329</v>
      </c>
      <c r="D89" s="101" t="s">
        <v>1178</v>
      </c>
      <c r="E89" s="35"/>
      <c r="F89" s="37"/>
      <c r="H89" s="37"/>
    </row>
    <row r="90" spans="1:8">
      <c r="A90" s="439"/>
      <c r="B90" s="100" t="s">
        <v>858</v>
      </c>
      <c r="C90" s="35" t="s">
        <v>106</v>
      </c>
      <c r="D90" s="101" t="s">
        <v>342</v>
      </c>
      <c r="E90" s="101"/>
      <c r="F90" s="37"/>
      <c r="G90" s="24" t="str">
        <f>G88</f>
        <v>IRS DESCRIPTION</v>
      </c>
      <c r="H90" s="37" t="e">
        <f>H88+1</f>
        <v>#REF!</v>
      </c>
    </row>
    <row r="91" spans="1:8">
      <c r="A91" s="439"/>
      <c r="B91" s="100" t="s">
        <v>859</v>
      </c>
      <c r="C91" s="35" t="s">
        <v>107</v>
      </c>
      <c r="D91" s="101" t="s">
        <v>343</v>
      </c>
      <c r="E91" s="101"/>
      <c r="F91" s="37"/>
      <c r="G91" s="24" t="str">
        <f t="shared" si="7"/>
        <v>IRS DESCRIPTION</v>
      </c>
      <c r="H91" s="37" t="e">
        <f t="shared" si="6"/>
        <v>#REF!</v>
      </c>
    </row>
    <row r="92" spans="1:8">
      <c r="A92" s="439"/>
      <c r="B92" s="100" t="s">
        <v>860</v>
      </c>
      <c r="C92" s="35" t="s">
        <v>319</v>
      </c>
      <c r="D92" s="101" t="s">
        <v>344</v>
      </c>
      <c r="E92" s="101"/>
      <c r="F92" s="37"/>
      <c r="G92" s="24" t="str">
        <f t="shared" si="7"/>
        <v>IRS DESCRIPTION</v>
      </c>
      <c r="H92" s="37" t="e">
        <f t="shared" si="6"/>
        <v>#REF!</v>
      </c>
    </row>
    <row r="93" spans="1:8">
      <c r="A93" s="439"/>
      <c r="B93" s="100" t="s">
        <v>861</v>
      </c>
      <c r="C93" s="35" t="s">
        <v>319</v>
      </c>
      <c r="D93" s="101" t="s">
        <v>345</v>
      </c>
      <c r="E93" s="101"/>
      <c r="F93" s="37"/>
      <c r="G93" s="24" t="str">
        <f t="shared" si="7"/>
        <v>IRS DESCRIPTION</v>
      </c>
      <c r="H93" s="37" t="e">
        <f t="shared" si="6"/>
        <v>#REF!</v>
      </c>
    </row>
    <row r="94" spans="1:8">
      <c r="A94" s="439"/>
      <c r="B94" s="100" t="s">
        <v>862</v>
      </c>
      <c r="C94" s="35" t="s">
        <v>346</v>
      </c>
      <c r="D94" s="101" t="s">
        <v>1077</v>
      </c>
      <c r="E94" s="101"/>
      <c r="F94" s="37"/>
      <c r="H94" s="37"/>
    </row>
    <row r="95" spans="1:8">
      <c r="A95" s="439"/>
      <c r="B95" s="100" t="s">
        <v>863</v>
      </c>
      <c r="C95" s="35" t="s">
        <v>319</v>
      </c>
      <c r="D95" s="101" t="s">
        <v>347</v>
      </c>
      <c r="E95" s="101"/>
      <c r="F95" s="37"/>
      <c r="H95" s="37"/>
    </row>
    <row r="96" spans="1:8">
      <c r="A96" s="439"/>
      <c r="B96" s="100" t="s">
        <v>864</v>
      </c>
      <c r="C96" s="35" t="s">
        <v>319</v>
      </c>
      <c r="D96" s="101" t="s">
        <v>348</v>
      </c>
      <c r="E96" s="101"/>
      <c r="F96" s="37"/>
      <c r="G96" s="24" t="str">
        <f>G92</f>
        <v>IRS DESCRIPTION</v>
      </c>
      <c r="H96" s="37" t="e">
        <f>H92+1</f>
        <v>#REF!</v>
      </c>
    </row>
    <row r="97" spans="1:8">
      <c r="A97" s="439"/>
      <c r="B97" s="100" t="s">
        <v>865</v>
      </c>
      <c r="C97" s="35" t="s">
        <v>319</v>
      </c>
      <c r="D97" s="101" t="s">
        <v>349</v>
      </c>
      <c r="E97" s="101"/>
      <c r="F97" s="37"/>
      <c r="H97" s="37"/>
    </row>
    <row r="98" spans="1:8">
      <c r="A98" s="439"/>
      <c r="B98" s="100" t="s">
        <v>866</v>
      </c>
      <c r="C98" s="35" t="s">
        <v>106</v>
      </c>
      <c r="D98" s="101" t="s">
        <v>998</v>
      </c>
      <c r="E98" s="101"/>
      <c r="F98" s="37"/>
      <c r="H98" s="37"/>
    </row>
    <row r="99" spans="1:8">
      <c r="A99" s="439"/>
      <c r="B99" s="100" t="s">
        <v>867</v>
      </c>
      <c r="C99" s="35" t="s">
        <v>103</v>
      </c>
      <c r="D99" s="101" t="s">
        <v>356</v>
      </c>
      <c r="E99" s="35" t="s">
        <v>104</v>
      </c>
      <c r="F99" s="37"/>
      <c r="G99" s="24" t="str">
        <f>G96</f>
        <v>IRS DESCRIPTION</v>
      </c>
      <c r="H99" s="37" t="e">
        <f>H96+1</f>
        <v>#REF!</v>
      </c>
    </row>
    <row r="100" spans="1:8">
      <c r="A100" s="439"/>
      <c r="B100" s="100" t="s">
        <v>977</v>
      </c>
      <c r="C100" s="35" t="s">
        <v>329</v>
      </c>
      <c r="D100" s="101" t="s">
        <v>978</v>
      </c>
      <c r="E100" s="35"/>
      <c r="F100" s="37"/>
      <c r="H100" s="37"/>
    </row>
    <row r="101" spans="1:8">
      <c r="A101" s="439"/>
      <c r="B101" s="100" t="s">
        <v>868</v>
      </c>
      <c r="C101" s="35" t="s">
        <v>106</v>
      </c>
      <c r="D101" s="101" t="s">
        <v>357</v>
      </c>
      <c r="E101" s="101"/>
      <c r="F101" s="37"/>
      <c r="H101" s="37"/>
    </row>
    <row r="102" spans="1:8">
      <c r="A102" s="439"/>
      <c r="B102" s="100" t="s">
        <v>869</v>
      </c>
      <c r="C102" s="35" t="s">
        <v>107</v>
      </c>
      <c r="D102" s="101" t="s">
        <v>358</v>
      </c>
      <c r="E102" s="101"/>
      <c r="F102" s="37"/>
      <c r="G102" s="24" t="str">
        <f>G99</f>
        <v>IRS DESCRIPTION</v>
      </c>
      <c r="H102" s="37" t="e">
        <f>H99+1</f>
        <v>#REF!</v>
      </c>
    </row>
    <row r="103" spans="1:8">
      <c r="A103" s="439"/>
      <c r="B103" s="100" t="s">
        <v>870</v>
      </c>
      <c r="C103" s="35" t="s">
        <v>319</v>
      </c>
      <c r="D103" s="101" t="s">
        <v>359</v>
      </c>
      <c r="E103" s="101"/>
      <c r="F103" s="37"/>
      <c r="G103" s="24" t="str">
        <f t="shared" si="7"/>
        <v>IRS DESCRIPTION</v>
      </c>
      <c r="H103" s="37" t="e">
        <f t="shared" ref="H103:H108" si="8">H102+1</f>
        <v>#REF!</v>
      </c>
    </row>
    <row r="104" spans="1:8">
      <c r="A104" s="439"/>
      <c r="B104" s="100" t="s">
        <v>871</v>
      </c>
      <c r="C104" s="35" t="s">
        <v>319</v>
      </c>
      <c r="D104" s="101" t="s">
        <v>360</v>
      </c>
      <c r="E104" s="101"/>
      <c r="F104" s="37"/>
      <c r="G104" s="24" t="str">
        <f t="shared" si="7"/>
        <v>IRS DESCRIPTION</v>
      </c>
      <c r="H104" s="37" t="e">
        <f t="shared" si="8"/>
        <v>#REF!</v>
      </c>
    </row>
    <row r="105" spans="1:8">
      <c r="A105" s="439"/>
      <c r="B105" s="100" t="s">
        <v>872</v>
      </c>
      <c r="C105" s="35" t="s">
        <v>361</v>
      </c>
      <c r="D105" s="101" t="s">
        <v>1078</v>
      </c>
      <c r="E105" s="101"/>
      <c r="F105" s="37"/>
      <c r="G105" s="24" t="str">
        <f t="shared" si="7"/>
        <v>IRS DESCRIPTION</v>
      </c>
      <c r="H105" s="37" t="e">
        <f t="shared" si="8"/>
        <v>#REF!</v>
      </c>
    </row>
    <row r="106" spans="1:8">
      <c r="A106" s="439"/>
      <c r="B106" s="100" t="s">
        <v>873</v>
      </c>
      <c r="C106" s="35" t="s">
        <v>319</v>
      </c>
      <c r="D106" s="101" t="s">
        <v>347</v>
      </c>
      <c r="E106" s="101"/>
      <c r="F106" s="37"/>
      <c r="G106" s="24" t="str">
        <f t="shared" si="7"/>
        <v>IRS DESCRIPTION</v>
      </c>
      <c r="H106" s="37" t="e">
        <f t="shared" si="8"/>
        <v>#REF!</v>
      </c>
    </row>
    <row r="107" spans="1:8">
      <c r="A107" s="439"/>
      <c r="B107" s="100" t="s">
        <v>874</v>
      </c>
      <c r="C107" s="35" t="s">
        <v>319</v>
      </c>
      <c r="D107" s="101" t="s">
        <v>348</v>
      </c>
      <c r="E107" s="101"/>
      <c r="F107" s="37"/>
      <c r="G107" s="24" t="str">
        <f t="shared" si="7"/>
        <v>IRS DESCRIPTION</v>
      </c>
      <c r="H107" s="37" t="e">
        <f t="shared" si="8"/>
        <v>#REF!</v>
      </c>
    </row>
    <row r="108" spans="1:8">
      <c r="A108" s="439"/>
      <c r="B108" s="100" t="s">
        <v>875</v>
      </c>
      <c r="C108" s="35" t="s">
        <v>319</v>
      </c>
      <c r="D108" s="101" t="s">
        <v>349</v>
      </c>
      <c r="E108" s="101"/>
      <c r="F108" s="37"/>
      <c r="G108" s="24" t="str">
        <f t="shared" si="7"/>
        <v>IRS DESCRIPTION</v>
      </c>
      <c r="H108" s="37" t="e">
        <f t="shared" si="8"/>
        <v>#REF!</v>
      </c>
    </row>
    <row r="109" spans="1:8">
      <c r="A109" s="439"/>
      <c r="B109" s="100" t="s">
        <v>350</v>
      </c>
      <c r="C109" s="35" t="s">
        <v>319</v>
      </c>
      <c r="D109" s="101" t="s">
        <v>351</v>
      </c>
      <c r="E109" s="101"/>
      <c r="F109" s="37"/>
      <c r="G109" s="24" t="str">
        <f>G96</f>
        <v>IRS DESCRIPTION</v>
      </c>
      <c r="H109" s="37" t="e">
        <f>H96+1</f>
        <v>#REF!</v>
      </c>
    </row>
    <row r="110" spans="1:8">
      <c r="A110" s="439"/>
      <c r="B110" s="100" t="s">
        <v>352</v>
      </c>
      <c r="C110" s="35" t="s">
        <v>319</v>
      </c>
      <c r="D110" s="101" t="s">
        <v>353</v>
      </c>
      <c r="E110" s="101"/>
      <c r="F110" s="37"/>
      <c r="G110" s="24">
        <f>G97</f>
        <v>0</v>
      </c>
      <c r="H110" s="37">
        <f>H97+1</f>
        <v>1</v>
      </c>
    </row>
    <row r="111" spans="1:8">
      <c r="A111" s="439"/>
      <c r="B111" s="100" t="s">
        <v>354</v>
      </c>
      <c r="C111" s="35" t="s">
        <v>319</v>
      </c>
      <c r="D111" s="101" t="s">
        <v>355</v>
      </c>
      <c r="E111" s="101"/>
      <c r="F111" s="37"/>
      <c r="H111" s="37"/>
    </row>
    <row r="112" spans="1:8">
      <c r="A112" s="439"/>
      <c r="B112" s="100" t="s">
        <v>362</v>
      </c>
      <c r="C112" s="35" t="s">
        <v>319</v>
      </c>
      <c r="D112" s="101" t="s">
        <v>351</v>
      </c>
      <c r="E112" s="101"/>
      <c r="F112" s="37"/>
      <c r="G112" s="24" t="e">
        <f>#REF!</f>
        <v>#REF!</v>
      </c>
      <c r="H112" s="37" t="e">
        <f>#REF!+1</f>
        <v>#REF!</v>
      </c>
    </row>
    <row r="113" spans="1:8">
      <c r="A113" s="439"/>
      <c r="B113" s="100" t="s">
        <v>363</v>
      </c>
      <c r="C113" s="35" t="s">
        <v>319</v>
      </c>
      <c r="D113" s="101" t="s">
        <v>353</v>
      </c>
      <c r="E113" s="101"/>
      <c r="F113" s="37"/>
      <c r="G113" s="24" t="e">
        <f t="shared" si="7"/>
        <v>#REF!</v>
      </c>
      <c r="H113" s="37" t="e">
        <f t="shared" ref="H113:H115" si="9">H112+1</f>
        <v>#REF!</v>
      </c>
    </row>
    <row r="114" spans="1:8">
      <c r="A114" s="441"/>
      <c r="B114" s="100" t="s">
        <v>364</v>
      </c>
      <c r="C114" s="35" t="s">
        <v>319</v>
      </c>
      <c r="D114" s="101" t="s">
        <v>355</v>
      </c>
      <c r="E114" s="101"/>
      <c r="F114" s="37"/>
      <c r="G114" s="24" t="e">
        <f t="shared" si="7"/>
        <v>#REF!</v>
      </c>
      <c r="H114" s="37" t="e">
        <f t="shared" si="9"/>
        <v>#REF!</v>
      </c>
    </row>
    <row r="115" spans="1:8">
      <c r="A115" s="48"/>
      <c r="B115" s="49"/>
      <c r="C115" s="51"/>
      <c r="D115" s="50"/>
      <c r="E115" s="50"/>
      <c r="F115" s="50"/>
      <c r="G115" s="50"/>
      <c r="H115" s="37" t="e">
        <f t="shared" si="9"/>
        <v>#REF!</v>
      </c>
    </row>
    <row r="116" spans="1:8" ht="24.75" customHeight="1">
      <c r="A116" s="439" t="s">
        <v>194</v>
      </c>
      <c r="B116" s="100" t="s">
        <v>878</v>
      </c>
      <c r="C116" s="35" t="s">
        <v>319</v>
      </c>
      <c r="D116" s="47" t="s">
        <v>365</v>
      </c>
      <c r="E116" s="47"/>
      <c r="F116" s="37"/>
      <c r="G116" s="24" t="e">
        <f>#REF!</f>
        <v>#REF!</v>
      </c>
      <c r="H116" s="37" t="e">
        <f>#REF!+1</f>
        <v>#REF!</v>
      </c>
    </row>
    <row r="117" spans="1:8" ht="24.75" customHeight="1">
      <c r="A117" s="439"/>
      <c r="B117" s="100" t="s">
        <v>879</v>
      </c>
      <c r="C117" s="35" t="s">
        <v>319</v>
      </c>
      <c r="D117" s="370" t="s">
        <v>366</v>
      </c>
      <c r="E117" s="47"/>
      <c r="F117" s="37"/>
      <c r="G117" s="24" t="e">
        <f t="shared" ref="G117:G120" si="10">G116</f>
        <v>#REF!</v>
      </c>
      <c r="H117" s="37" t="e">
        <f t="shared" ref="H117:H163" si="11">H116+1</f>
        <v>#REF!</v>
      </c>
    </row>
    <row r="118" spans="1:8" ht="24.75" customHeight="1">
      <c r="A118" s="439"/>
      <c r="B118" s="100" t="s">
        <v>880</v>
      </c>
      <c r="C118" s="35" t="s">
        <v>367</v>
      </c>
      <c r="D118" s="47" t="s">
        <v>368</v>
      </c>
      <c r="E118" s="47"/>
      <c r="F118" s="37"/>
      <c r="G118" s="24" t="e">
        <f t="shared" si="10"/>
        <v>#REF!</v>
      </c>
      <c r="H118" s="37" t="e">
        <f t="shared" si="11"/>
        <v>#REF!</v>
      </c>
    </row>
    <row r="119" spans="1:8" ht="24.75" customHeight="1">
      <c r="A119" s="439"/>
      <c r="B119" s="100" t="s">
        <v>881</v>
      </c>
      <c r="C119" s="35" t="s">
        <v>103</v>
      </c>
      <c r="D119" s="47" t="s">
        <v>372</v>
      </c>
      <c r="E119" s="35" t="s">
        <v>104</v>
      </c>
      <c r="F119" s="37"/>
      <c r="G119" s="24" t="e">
        <f t="shared" si="10"/>
        <v>#REF!</v>
      </c>
      <c r="H119" s="37" t="e">
        <f t="shared" si="11"/>
        <v>#REF!</v>
      </c>
    </row>
    <row r="120" spans="1:8" ht="24.75" customHeight="1">
      <c r="A120" s="439"/>
      <c r="B120" s="100" t="s">
        <v>882</v>
      </c>
      <c r="C120" s="35" t="s">
        <v>106</v>
      </c>
      <c r="D120" s="47" t="s">
        <v>375</v>
      </c>
      <c r="E120" s="47"/>
      <c r="F120" s="37"/>
      <c r="G120" s="24" t="e">
        <f t="shared" si="10"/>
        <v>#REF!</v>
      </c>
      <c r="H120" s="37" t="e">
        <f t="shared" si="11"/>
        <v>#REF!</v>
      </c>
    </row>
    <row r="121" spans="1:8" s="238" customFormat="1">
      <c r="A121" s="439"/>
      <c r="B121" s="100" t="s">
        <v>1070</v>
      </c>
      <c r="C121" s="246" t="s">
        <v>106</v>
      </c>
      <c r="D121" s="248" t="s">
        <v>1071</v>
      </c>
      <c r="E121" s="248"/>
      <c r="F121" s="247"/>
      <c r="G121" s="245"/>
      <c r="H121" s="247"/>
    </row>
    <row r="122" spans="1:8" ht="24.75" customHeight="1">
      <c r="A122" s="439"/>
      <c r="B122" s="100" t="s">
        <v>237</v>
      </c>
      <c r="C122" s="35" t="s">
        <v>106</v>
      </c>
      <c r="D122" s="47" t="s">
        <v>1075</v>
      </c>
      <c r="E122" s="47"/>
      <c r="F122" s="37"/>
      <c r="H122" s="37"/>
    </row>
    <row r="123" spans="1:8" ht="24.75" customHeight="1">
      <c r="A123" s="439"/>
      <c r="B123" s="100" t="s">
        <v>255</v>
      </c>
      <c r="C123" s="35" t="s">
        <v>107</v>
      </c>
      <c r="D123" s="47" t="s">
        <v>807</v>
      </c>
      <c r="E123" s="47"/>
      <c r="F123" s="37"/>
      <c r="G123" s="24" t="e">
        <f>G120</f>
        <v>#REF!</v>
      </c>
      <c r="H123" s="37" t="e">
        <f>H120+1</f>
        <v>#REF!</v>
      </c>
    </row>
    <row r="124" spans="1:8" ht="24.75" customHeight="1">
      <c r="A124" s="439"/>
      <c r="B124" s="100" t="s">
        <v>883</v>
      </c>
      <c r="C124" s="35" t="s">
        <v>93</v>
      </c>
      <c r="D124" s="47" t="s">
        <v>378</v>
      </c>
      <c r="E124" s="47"/>
      <c r="F124" s="37"/>
      <c r="G124" s="24">
        <f>G122</f>
        <v>0</v>
      </c>
      <c r="H124" s="37">
        <f>H122+1</f>
        <v>1</v>
      </c>
    </row>
    <row r="125" spans="1:8" ht="24.75" customHeight="1">
      <c r="A125" s="439"/>
      <c r="B125" s="41" t="s">
        <v>369</v>
      </c>
      <c r="C125" s="35" t="s">
        <v>370</v>
      </c>
      <c r="D125" s="47" t="s">
        <v>371</v>
      </c>
      <c r="E125" s="47"/>
      <c r="F125" s="37"/>
      <c r="G125" s="24" t="e">
        <f>G118</f>
        <v>#REF!</v>
      </c>
      <c r="H125" s="37" t="e">
        <f>H118+1</f>
        <v>#REF!</v>
      </c>
    </row>
    <row r="126" spans="1:8" ht="24.75" customHeight="1">
      <c r="A126" s="439"/>
      <c r="B126" s="41" t="s">
        <v>373</v>
      </c>
      <c r="C126" s="35" t="s">
        <v>370</v>
      </c>
      <c r="D126" s="47" t="s">
        <v>374</v>
      </c>
      <c r="E126" s="47"/>
      <c r="F126" s="37"/>
      <c r="G126" s="24" t="e">
        <f>#REF!</f>
        <v>#REF!</v>
      </c>
      <c r="H126" s="37" t="e">
        <f>#REF!+1</f>
        <v>#REF!</v>
      </c>
    </row>
    <row r="127" spans="1:8" ht="24.75" customHeight="1">
      <c r="A127" s="439"/>
      <c r="B127" s="41" t="s">
        <v>376</v>
      </c>
      <c r="C127" s="35" t="s">
        <v>106</v>
      </c>
      <c r="D127" s="47" t="s">
        <v>377</v>
      </c>
      <c r="E127" s="47"/>
      <c r="F127" s="37"/>
      <c r="G127" s="24" t="e">
        <f>#REF!</f>
        <v>#REF!</v>
      </c>
      <c r="H127" s="37" t="e">
        <f>#REF!+1</f>
        <v>#REF!</v>
      </c>
    </row>
    <row r="128" spans="1:8">
      <c r="A128" s="48"/>
      <c r="B128" s="97"/>
      <c r="C128" s="51"/>
      <c r="D128" s="50"/>
      <c r="E128" s="50"/>
      <c r="F128" s="50"/>
      <c r="G128" s="50"/>
      <c r="H128" s="37" t="e">
        <f>#REF!+1</f>
        <v>#REF!</v>
      </c>
    </row>
    <row r="129" spans="1:8" ht="24.75" customHeight="1">
      <c r="A129" s="518" t="s">
        <v>195</v>
      </c>
      <c r="B129" s="41" t="s">
        <v>885</v>
      </c>
      <c r="C129" s="41" t="s">
        <v>103</v>
      </c>
      <c r="D129" s="41" t="s">
        <v>379</v>
      </c>
      <c r="E129" s="35" t="s">
        <v>104</v>
      </c>
      <c r="F129" s="37"/>
      <c r="G129" s="24" t="str">
        <f>A129</f>
        <v>NDF DESCRIPTION</v>
      </c>
      <c r="H129" s="37" t="e">
        <f t="shared" si="11"/>
        <v>#REF!</v>
      </c>
    </row>
    <row r="130" spans="1:8" ht="24.75" customHeight="1">
      <c r="A130" s="518"/>
      <c r="B130" s="41" t="s">
        <v>886</v>
      </c>
      <c r="C130" s="41" t="s">
        <v>103</v>
      </c>
      <c r="D130" s="41" t="s">
        <v>380</v>
      </c>
      <c r="E130" s="35" t="s">
        <v>104</v>
      </c>
      <c r="F130" s="37"/>
      <c r="G130" s="24" t="str">
        <f t="shared" ref="G130:G133" si="12">G129</f>
        <v>NDF DESCRIPTION</v>
      </c>
      <c r="H130" s="37" t="e">
        <f t="shared" si="11"/>
        <v>#REF!</v>
      </c>
    </row>
    <row r="131" spans="1:8" ht="24.75" customHeight="1">
      <c r="A131" s="518"/>
      <c r="B131" s="41" t="s">
        <v>211</v>
      </c>
      <c r="C131" s="41" t="s">
        <v>339</v>
      </c>
      <c r="D131" s="47" t="s">
        <v>340</v>
      </c>
      <c r="E131" s="47"/>
      <c r="F131" s="37"/>
      <c r="H131" s="37"/>
    </row>
    <row r="132" spans="1:8" ht="24.75" customHeight="1">
      <c r="A132" s="518"/>
      <c r="B132" s="41" t="s">
        <v>887</v>
      </c>
      <c r="C132" s="41" t="s">
        <v>381</v>
      </c>
      <c r="D132" s="41" t="s">
        <v>382</v>
      </c>
      <c r="E132" s="47"/>
      <c r="F132" s="37"/>
      <c r="G132" s="24" t="e">
        <f>#REF!</f>
        <v>#REF!</v>
      </c>
      <c r="H132" s="37" t="e">
        <f>#REF!+1</f>
        <v>#REF!</v>
      </c>
    </row>
    <row r="133" spans="1:8" ht="24.75" customHeight="1">
      <c r="A133" s="518"/>
      <c r="B133" s="41" t="s">
        <v>888</v>
      </c>
      <c r="C133" s="41" t="s">
        <v>381</v>
      </c>
      <c r="D133" s="41" t="s">
        <v>383</v>
      </c>
      <c r="E133" s="47"/>
      <c r="F133" s="37"/>
      <c r="G133" s="24" t="e">
        <f t="shared" si="12"/>
        <v>#REF!</v>
      </c>
      <c r="H133" s="37" t="e">
        <f t="shared" si="11"/>
        <v>#REF!</v>
      </c>
    </row>
    <row r="134" spans="1:8" ht="24.75" customHeight="1">
      <c r="A134" s="518"/>
      <c r="B134" s="41" t="s">
        <v>243</v>
      </c>
      <c r="C134" s="41" t="s">
        <v>106</v>
      </c>
      <c r="D134" s="41" t="s">
        <v>384</v>
      </c>
      <c r="E134" s="47"/>
      <c r="F134" s="37"/>
      <c r="H134" s="37"/>
    </row>
    <row r="135" spans="1:8" ht="24.75" customHeight="1">
      <c r="A135" s="518"/>
      <c r="B135" s="41" t="s">
        <v>889</v>
      </c>
      <c r="C135" s="246" t="s">
        <v>1230</v>
      </c>
      <c r="D135" s="41" t="s">
        <v>892</v>
      </c>
      <c r="E135" s="47"/>
      <c r="F135" s="37"/>
      <c r="G135" s="24" t="e">
        <f>G133</f>
        <v>#REF!</v>
      </c>
      <c r="H135" s="37" t="e">
        <f>H133+1</f>
        <v>#REF!</v>
      </c>
    </row>
    <row r="136" spans="1:8" ht="24.75" customHeight="1">
      <c r="A136" s="518"/>
      <c r="B136" s="41" t="s">
        <v>890</v>
      </c>
      <c r="C136" s="41" t="s">
        <v>106</v>
      </c>
      <c r="D136" s="41" t="s">
        <v>894</v>
      </c>
      <c r="E136" s="47"/>
      <c r="F136" s="37"/>
      <c r="H136" s="37"/>
    </row>
    <row r="137" spans="1:8" ht="24.75" customHeight="1">
      <c r="A137" s="518"/>
      <c r="B137" s="41" t="s">
        <v>244</v>
      </c>
      <c r="C137" s="41" t="s">
        <v>385</v>
      </c>
      <c r="D137" s="41" t="s">
        <v>386</v>
      </c>
      <c r="E137" s="47"/>
      <c r="F137" s="37"/>
      <c r="G137" s="24" t="e">
        <f>G135</f>
        <v>#REF!</v>
      </c>
      <c r="H137" s="37" t="e">
        <f>H135+1</f>
        <v>#REF!</v>
      </c>
    </row>
    <row r="138" spans="1:8" ht="24.75" customHeight="1">
      <c r="A138" s="518"/>
      <c r="B138" s="41" t="s">
        <v>245</v>
      </c>
      <c r="C138" s="35" t="s">
        <v>381</v>
      </c>
      <c r="D138" s="47" t="s">
        <v>387</v>
      </c>
      <c r="E138" s="47"/>
      <c r="F138" s="37"/>
      <c r="G138" s="24" t="e">
        <f>G137</f>
        <v>#REF!</v>
      </c>
      <c r="H138" s="37" t="e">
        <f>H137+1</f>
        <v>#REF!</v>
      </c>
    </row>
    <row r="139" spans="1:8">
      <c r="A139" s="48"/>
      <c r="B139" s="97"/>
      <c r="C139" s="51"/>
      <c r="D139" s="50"/>
      <c r="E139" s="50"/>
      <c r="F139" s="50"/>
      <c r="G139" s="50"/>
      <c r="H139" s="37" t="e">
        <f t="shared" si="11"/>
        <v>#REF!</v>
      </c>
    </row>
    <row r="140" spans="1:8" ht="24.75" customHeight="1">
      <c r="A140" s="435" t="s">
        <v>295</v>
      </c>
      <c r="B140" s="41" t="s">
        <v>298</v>
      </c>
      <c r="C140" s="35" t="s">
        <v>331</v>
      </c>
      <c r="D140" s="47" t="s">
        <v>1087</v>
      </c>
      <c r="E140" s="47"/>
      <c r="F140" s="37"/>
      <c r="G140" s="24" t="str">
        <f>A140</f>
        <v>COLLATERAL DESCRIPTION</v>
      </c>
      <c r="H140" s="37" t="e">
        <f t="shared" si="11"/>
        <v>#REF!</v>
      </c>
    </row>
    <row r="141" spans="1:8" s="238" customFormat="1">
      <c r="A141" s="439"/>
      <c r="B141" s="41" t="s">
        <v>300</v>
      </c>
      <c r="C141" s="246" t="s">
        <v>331</v>
      </c>
      <c r="D141" s="248" t="s">
        <v>1120</v>
      </c>
      <c r="E141" s="248"/>
      <c r="F141" s="247"/>
      <c r="G141" s="245" t="e">
        <f>#REF!</f>
        <v>#REF!</v>
      </c>
      <c r="H141" s="247" t="e">
        <f>#REF!+1</f>
        <v>#REF!</v>
      </c>
    </row>
    <row r="142" spans="1:8" ht="24.75" customHeight="1">
      <c r="A142" s="439"/>
      <c r="B142" s="41" t="s">
        <v>301</v>
      </c>
      <c r="C142" s="35" t="s">
        <v>100</v>
      </c>
      <c r="D142" s="47" t="s">
        <v>1105</v>
      </c>
      <c r="E142" s="47"/>
      <c r="F142" s="37"/>
      <c r="G142" s="24" t="e">
        <f>#REF!</f>
        <v>#REF!</v>
      </c>
      <c r="H142" s="37" t="e">
        <f>#REF!+1</f>
        <v>#REF!</v>
      </c>
    </row>
    <row r="143" spans="1:8" s="238" customFormat="1" ht="24.75" customHeight="1">
      <c r="A143" s="439"/>
      <c r="B143" s="41" t="s">
        <v>1097</v>
      </c>
      <c r="C143" s="246" t="s">
        <v>331</v>
      </c>
      <c r="D143" s="248" t="s">
        <v>1114</v>
      </c>
      <c r="E143" s="248"/>
      <c r="F143" s="247"/>
      <c r="G143" s="245" t="e">
        <f t="shared" ref="G143:G155" si="13">G142</f>
        <v>#REF!</v>
      </c>
      <c r="H143" s="247" t="e">
        <f t="shared" si="11"/>
        <v>#REF!</v>
      </c>
    </row>
    <row r="144" spans="1:8" s="238" customFormat="1" ht="24.75" customHeight="1">
      <c r="A144" s="439"/>
      <c r="B144" s="41" t="s">
        <v>1098</v>
      </c>
      <c r="C144" s="246" t="s">
        <v>100</v>
      </c>
      <c r="D144" s="248" t="s">
        <v>1105</v>
      </c>
      <c r="E144" s="248"/>
      <c r="F144" s="247"/>
      <c r="G144" s="245" t="e">
        <f>G142</f>
        <v>#REF!</v>
      </c>
      <c r="H144" s="247" t="e">
        <f>H142+1</f>
        <v>#REF!</v>
      </c>
    </row>
    <row r="145" spans="1:8" ht="24.75" customHeight="1">
      <c r="A145" s="439"/>
      <c r="B145" s="41" t="s">
        <v>1088</v>
      </c>
      <c r="C145" s="246" t="s">
        <v>100</v>
      </c>
      <c r="D145" s="47" t="s">
        <v>1088</v>
      </c>
      <c r="E145" s="47" t="s">
        <v>1091</v>
      </c>
      <c r="F145" s="37"/>
      <c r="G145" s="24" t="e">
        <f>G142</f>
        <v>#REF!</v>
      </c>
      <c r="H145" s="37" t="e">
        <f>H142+1</f>
        <v>#REF!</v>
      </c>
    </row>
    <row r="146" spans="1:8" s="238" customFormat="1" ht="24.75" customHeight="1">
      <c r="A146" s="439"/>
      <c r="B146" s="41" t="s">
        <v>1089</v>
      </c>
      <c r="C146" s="246" t="s">
        <v>100</v>
      </c>
      <c r="D146" s="248" t="s">
        <v>1089</v>
      </c>
      <c r="E146" s="248" t="s">
        <v>1091</v>
      </c>
      <c r="F146" s="247"/>
      <c r="G146" s="245" t="e">
        <f t="shared" si="13"/>
        <v>#REF!</v>
      </c>
      <c r="H146" s="247" t="e">
        <f t="shared" si="11"/>
        <v>#REF!</v>
      </c>
    </row>
    <row r="147" spans="1:8" s="238" customFormat="1" ht="24.75" customHeight="1">
      <c r="A147" s="439"/>
      <c r="B147" s="41" t="s">
        <v>1090</v>
      </c>
      <c r="C147" s="246" t="s">
        <v>100</v>
      </c>
      <c r="D147" s="248" t="s">
        <v>1090</v>
      </c>
      <c r="E147" s="248" t="s">
        <v>1091</v>
      </c>
      <c r="F147" s="247"/>
      <c r="G147" s="245" t="e">
        <f t="shared" si="13"/>
        <v>#REF!</v>
      </c>
      <c r="H147" s="247" t="e">
        <f t="shared" si="11"/>
        <v>#REF!</v>
      </c>
    </row>
    <row r="148" spans="1:8" ht="24.75" customHeight="1">
      <c r="A148" s="439"/>
      <c r="B148" s="41" t="s">
        <v>302</v>
      </c>
      <c r="C148" s="35" t="s">
        <v>100</v>
      </c>
      <c r="D148" s="248" t="s">
        <v>1237</v>
      </c>
      <c r="E148" s="47"/>
      <c r="F148" s="37"/>
      <c r="G148" s="24" t="e">
        <f>G145</f>
        <v>#REF!</v>
      </c>
      <c r="H148" s="37" t="e">
        <f>H145+1</f>
        <v>#REF!</v>
      </c>
    </row>
    <row r="149" spans="1:8" s="238" customFormat="1" ht="24.75" customHeight="1">
      <c r="A149" s="439"/>
      <c r="B149" s="41" t="s">
        <v>1234</v>
      </c>
      <c r="C149" s="246" t="s">
        <v>109</v>
      </c>
      <c r="D149" s="248" t="s">
        <v>1244</v>
      </c>
      <c r="E149" s="248"/>
      <c r="F149" s="247"/>
      <c r="G149" s="245"/>
      <c r="H149" s="247"/>
    </row>
    <row r="150" spans="1:8" ht="24.75" customHeight="1">
      <c r="A150" s="439"/>
      <c r="B150" s="41" t="s">
        <v>307</v>
      </c>
      <c r="C150" s="35" t="s">
        <v>106</v>
      </c>
      <c r="D150" s="47" t="s">
        <v>389</v>
      </c>
      <c r="E150" s="47"/>
      <c r="F150" s="37"/>
      <c r="G150" s="24" t="e">
        <f>G148</f>
        <v>#REF!</v>
      </c>
      <c r="H150" s="37" t="e">
        <f>H148+1</f>
        <v>#REF!</v>
      </c>
    </row>
    <row r="151" spans="1:8" ht="24.75" customHeight="1">
      <c r="A151" s="439"/>
      <c r="B151" s="41" t="s">
        <v>304</v>
      </c>
      <c r="C151" s="35" t="s">
        <v>103</v>
      </c>
      <c r="D151" s="47" t="s">
        <v>390</v>
      </c>
      <c r="E151" s="35" t="s">
        <v>104</v>
      </c>
      <c r="F151" s="37"/>
      <c r="G151" s="24" t="e">
        <f>#REF!</f>
        <v>#REF!</v>
      </c>
      <c r="H151" s="37" t="e">
        <f>#REF!+1</f>
        <v>#REF!</v>
      </c>
    </row>
    <row r="152" spans="1:8" ht="24.75" customHeight="1">
      <c r="A152" s="439"/>
      <c r="B152" s="41" t="s">
        <v>391</v>
      </c>
      <c r="C152" s="35" t="s">
        <v>100</v>
      </c>
      <c r="D152" s="47" t="s">
        <v>392</v>
      </c>
      <c r="E152" s="47"/>
      <c r="F152" s="37"/>
      <c r="G152" s="24" t="e">
        <f>G151</f>
        <v>#REF!</v>
      </c>
      <c r="H152" s="37" t="e">
        <f>H151+1</f>
        <v>#REF!</v>
      </c>
    </row>
    <row r="153" spans="1:8" ht="24.75" customHeight="1">
      <c r="A153" s="439"/>
      <c r="B153" s="41" t="s">
        <v>393</v>
      </c>
      <c r="C153" s="35" t="s">
        <v>1230</v>
      </c>
      <c r="D153" s="41" t="s">
        <v>393</v>
      </c>
      <c r="E153" s="47"/>
      <c r="F153" s="37"/>
      <c r="G153" s="24" t="e">
        <f t="shared" si="13"/>
        <v>#REF!</v>
      </c>
      <c r="H153" s="37" t="e">
        <f t="shared" si="11"/>
        <v>#REF!</v>
      </c>
    </row>
    <row r="154" spans="1:8" ht="24.75" customHeight="1">
      <c r="A154" s="439"/>
      <c r="B154" s="41" t="s">
        <v>394</v>
      </c>
      <c r="C154" s="35" t="s">
        <v>1230</v>
      </c>
      <c r="D154" s="47" t="s">
        <v>394</v>
      </c>
      <c r="E154" s="47"/>
      <c r="F154" s="37"/>
      <c r="G154" s="24" t="e">
        <f t="shared" si="13"/>
        <v>#REF!</v>
      </c>
      <c r="H154" s="37" t="e">
        <f t="shared" si="11"/>
        <v>#REF!</v>
      </c>
    </row>
    <row r="155" spans="1:8" ht="24.75" customHeight="1">
      <c r="A155" s="439"/>
      <c r="B155" s="41" t="s">
        <v>395</v>
      </c>
      <c r="C155" s="35" t="s">
        <v>331</v>
      </c>
      <c r="D155" s="47" t="s">
        <v>905</v>
      </c>
      <c r="E155" s="47"/>
      <c r="F155" s="37"/>
      <c r="G155" s="24" t="e">
        <f t="shared" si="13"/>
        <v>#REF!</v>
      </c>
      <c r="H155" s="37" t="e">
        <f t="shared" si="11"/>
        <v>#REF!</v>
      </c>
    </row>
    <row r="156" spans="1:8" s="238" customFormat="1" ht="24.75" customHeight="1">
      <c r="A156" s="439"/>
      <c r="B156" s="279" t="s">
        <v>1081</v>
      </c>
      <c r="C156" s="246" t="s">
        <v>1230</v>
      </c>
      <c r="D156" s="99" t="s">
        <v>1092</v>
      </c>
      <c r="E156" s="99"/>
      <c r="F156" s="247"/>
      <c r="G156" s="245"/>
      <c r="H156" s="247"/>
    </row>
    <row r="157" spans="1:8" s="238" customFormat="1" ht="24.75" customHeight="1">
      <c r="A157" s="304"/>
      <c r="B157" s="279" t="s">
        <v>1229</v>
      </c>
      <c r="C157" s="246" t="s">
        <v>331</v>
      </c>
      <c r="D157" s="99" t="s">
        <v>905</v>
      </c>
      <c r="E157" s="99"/>
      <c r="F157" s="247"/>
      <c r="G157" s="245"/>
      <c r="H157" s="247"/>
    </row>
    <row r="158" spans="1:8">
      <c r="A158" s="48"/>
      <c r="B158" s="49"/>
      <c r="C158" s="51"/>
      <c r="D158" s="50"/>
      <c r="E158" s="50"/>
      <c r="F158" s="50"/>
      <c r="G158" s="50"/>
      <c r="H158" s="37" t="e">
        <f>H155+1</f>
        <v>#REF!</v>
      </c>
    </row>
    <row r="159" spans="1:8" ht="24.75" customHeight="1">
      <c r="A159" s="435" t="s">
        <v>196</v>
      </c>
      <c r="B159" s="35" t="s">
        <v>246</v>
      </c>
      <c r="C159" s="35" t="s">
        <v>106</v>
      </c>
      <c r="D159" s="47" t="s">
        <v>396</v>
      </c>
      <c r="E159" s="47"/>
      <c r="F159" s="37"/>
      <c r="G159" s="24" t="str">
        <f>A159</f>
        <v>MTM</v>
      </c>
      <c r="H159" s="37" t="e">
        <f t="shared" si="11"/>
        <v>#REF!</v>
      </c>
    </row>
    <row r="160" spans="1:8" ht="24.75" customHeight="1">
      <c r="A160" s="439"/>
      <c r="B160" s="35" t="s">
        <v>247</v>
      </c>
      <c r="C160" s="35" t="s">
        <v>106</v>
      </c>
      <c r="D160" s="47" t="s">
        <v>397</v>
      </c>
      <c r="E160" s="47"/>
      <c r="F160" s="37"/>
      <c r="G160" s="24" t="str">
        <f t="shared" ref="G160:G163" si="14">G159</f>
        <v>MTM</v>
      </c>
      <c r="H160" s="37" t="e">
        <f t="shared" si="11"/>
        <v>#REF!</v>
      </c>
    </row>
    <row r="161" spans="1:249" ht="24.75" customHeight="1">
      <c r="A161" s="439"/>
      <c r="B161" s="65" t="s">
        <v>248</v>
      </c>
      <c r="C161" s="65" t="s">
        <v>106</v>
      </c>
      <c r="D161" s="66" t="s">
        <v>398</v>
      </c>
      <c r="E161" s="47"/>
      <c r="F161" s="37"/>
      <c r="G161" s="24" t="str">
        <f t="shared" si="14"/>
        <v>MTM</v>
      </c>
      <c r="H161" s="37" t="e">
        <f t="shared" si="11"/>
        <v>#REF!</v>
      </c>
    </row>
    <row r="162" spans="1:249" ht="24.75" customHeight="1">
      <c r="A162" s="439"/>
      <c r="B162" s="65" t="s">
        <v>249</v>
      </c>
      <c r="C162" s="65" t="s">
        <v>106</v>
      </c>
      <c r="D162" s="66" t="s">
        <v>399</v>
      </c>
      <c r="E162" s="47"/>
      <c r="F162" s="37"/>
      <c r="G162" s="24" t="str">
        <f t="shared" si="14"/>
        <v>MTM</v>
      </c>
      <c r="H162" s="37" t="e">
        <f t="shared" si="11"/>
        <v>#REF!</v>
      </c>
    </row>
    <row r="163" spans="1:249" ht="24.75" customHeight="1">
      <c r="A163" s="439"/>
      <c r="B163" s="41" t="s">
        <v>402</v>
      </c>
      <c r="C163" s="35" t="s">
        <v>106</v>
      </c>
      <c r="D163" s="47" t="s">
        <v>403</v>
      </c>
      <c r="E163" s="47"/>
      <c r="F163" s="37"/>
      <c r="G163" s="24" t="str">
        <f t="shared" si="14"/>
        <v>MTM</v>
      </c>
      <c r="H163" s="37" t="e">
        <f t="shared" si="11"/>
        <v>#REF!</v>
      </c>
    </row>
    <row r="164" spans="1:249" ht="24.75" customHeight="1">
      <c r="A164" s="439"/>
      <c r="B164" s="41" t="s">
        <v>400</v>
      </c>
      <c r="C164" s="35" t="s">
        <v>106</v>
      </c>
      <c r="D164" s="47" t="s">
        <v>401</v>
      </c>
      <c r="E164" s="47"/>
      <c r="F164" s="37"/>
      <c r="G164" s="24" t="str">
        <f>G160</f>
        <v>MTM</v>
      </c>
      <c r="H164" s="37" t="e">
        <f>H160+1</f>
        <v>#REF!</v>
      </c>
    </row>
    <row r="165" spans="1:249">
      <c r="A165" s="439"/>
      <c r="B165" s="35" t="s">
        <v>404</v>
      </c>
      <c r="C165" s="35" t="s">
        <v>106</v>
      </c>
      <c r="D165" s="47" t="s">
        <v>405</v>
      </c>
      <c r="E165" s="47"/>
      <c r="F165" s="37"/>
      <c r="G165" s="24" t="e">
        <f>#REF!</f>
        <v>#REF!</v>
      </c>
      <c r="H165" s="37" t="e">
        <f>#REF!+1</f>
        <v>#REF!</v>
      </c>
    </row>
    <row r="166" spans="1:249" ht="24.75" customHeight="1">
      <c r="A166" s="439"/>
      <c r="B166" s="41" t="s">
        <v>406</v>
      </c>
      <c r="C166" s="35" t="s">
        <v>106</v>
      </c>
      <c r="D166" s="47" t="s">
        <v>945</v>
      </c>
      <c r="E166" s="47"/>
      <c r="F166" s="37"/>
      <c r="G166" s="24" t="e">
        <f>G165</f>
        <v>#REF!</v>
      </c>
      <c r="H166" s="37" t="e">
        <f>H165+1</f>
        <v>#REF!</v>
      </c>
    </row>
    <row r="167" spans="1:249" s="238" customFormat="1" ht="24.75" customHeight="1">
      <c r="A167" s="439"/>
      <c r="B167" s="41" t="s">
        <v>1102</v>
      </c>
      <c r="C167" s="246" t="s">
        <v>106</v>
      </c>
      <c r="D167" s="248" t="s">
        <v>1236</v>
      </c>
      <c r="E167" s="248"/>
      <c r="F167" s="247"/>
      <c r="G167" s="245"/>
      <c r="H167" s="247"/>
    </row>
    <row r="168" spans="1:249" ht="24.75" customHeight="1">
      <c r="A168" s="439"/>
      <c r="B168" s="41" t="s">
        <v>305</v>
      </c>
      <c r="C168" s="35" t="s">
        <v>106</v>
      </c>
      <c r="D168" s="248" t="s">
        <v>1329</v>
      </c>
      <c r="E168" s="47"/>
      <c r="F168" s="37"/>
      <c r="G168" s="24" t="e">
        <f>G166</f>
        <v>#REF!</v>
      </c>
      <c r="H168" s="37" t="e">
        <f>H166+1</f>
        <v>#REF!</v>
      </c>
    </row>
    <row r="169" spans="1:249" ht="24.75" customHeight="1">
      <c r="A169" s="439"/>
      <c r="B169" s="41" t="s">
        <v>1103</v>
      </c>
      <c r="C169" s="41" t="s">
        <v>106</v>
      </c>
      <c r="D169" s="41" t="s">
        <v>1337</v>
      </c>
      <c r="E169" s="99"/>
      <c r="F169" s="37"/>
      <c r="H169" s="37"/>
    </row>
    <row r="170" spans="1:249" ht="24.75" customHeight="1">
      <c r="A170" s="439"/>
      <c r="B170" s="41" t="s">
        <v>907</v>
      </c>
      <c r="C170" s="41" t="s">
        <v>106</v>
      </c>
      <c r="D170" s="41" t="s">
        <v>1337</v>
      </c>
      <c r="E170" s="47"/>
      <c r="F170" s="37"/>
      <c r="G170" s="24" t="e">
        <f>G168</f>
        <v>#REF!</v>
      </c>
      <c r="H170" s="37" t="e">
        <f>H168+1</f>
        <v>#REF!</v>
      </c>
    </row>
    <row r="171" spans="1:249">
      <c r="A171" s="42"/>
      <c r="B171" s="43"/>
      <c r="C171" s="44"/>
      <c r="D171" s="45"/>
      <c r="E171" s="45"/>
      <c r="F171" s="45"/>
      <c r="G171" s="45"/>
      <c r="H171" s="37" t="e">
        <f>H33+1</f>
        <v>#REF!</v>
      </c>
    </row>
    <row r="172" spans="1:249" customFormat="1" ht="24.75" customHeight="1">
      <c r="A172" s="519" t="s">
        <v>108</v>
      </c>
      <c r="B172" s="35" t="s">
        <v>501</v>
      </c>
      <c r="C172" s="35" t="s">
        <v>109</v>
      </c>
      <c r="D172" s="101" t="s">
        <v>502</v>
      </c>
      <c r="E172" s="101"/>
      <c r="F172" s="105"/>
      <c r="G172" s="106" t="str">
        <f>A172</f>
        <v>INITIAL MARGIN (CLEARING HOUSE)</v>
      </c>
      <c r="H172" s="105" t="e">
        <f t="shared" ref="H172:H176" si="15">H171+1</f>
        <v>#REF!</v>
      </c>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c r="BV172" s="105"/>
      <c r="BW172" s="105"/>
      <c r="BX172" s="105"/>
      <c r="BY172" s="105"/>
      <c r="BZ172" s="105"/>
      <c r="CA172" s="105"/>
      <c r="CB172" s="105"/>
      <c r="CC172" s="105"/>
      <c r="CD172" s="105"/>
      <c r="CE172" s="105"/>
      <c r="CF172" s="105"/>
      <c r="CG172" s="105"/>
      <c r="CH172" s="105"/>
      <c r="CI172" s="105"/>
      <c r="CJ172" s="105"/>
      <c r="CK172" s="105"/>
      <c r="CL172" s="105"/>
      <c r="CM172" s="105"/>
      <c r="CN172" s="105"/>
      <c r="CO172" s="105"/>
      <c r="CP172" s="105"/>
      <c r="CQ172" s="105"/>
      <c r="CR172" s="105"/>
      <c r="CS172" s="105"/>
      <c r="CT172" s="105"/>
      <c r="CU172" s="105"/>
      <c r="CV172" s="105"/>
      <c r="CW172" s="105"/>
      <c r="CX172" s="105"/>
      <c r="CY172" s="105"/>
      <c r="CZ172" s="105"/>
      <c r="DA172" s="105"/>
      <c r="DB172" s="105"/>
      <c r="DC172" s="105"/>
      <c r="DD172" s="105"/>
      <c r="DE172" s="105"/>
      <c r="DF172" s="105"/>
      <c r="DG172" s="105"/>
      <c r="DH172" s="105"/>
      <c r="DI172" s="105"/>
      <c r="DJ172" s="105"/>
      <c r="DK172" s="105"/>
      <c r="DL172" s="105"/>
      <c r="DM172" s="105"/>
      <c r="DN172" s="105"/>
      <c r="DO172" s="105"/>
      <c r="DP172" s="105"/>
      <c r="DQ172" s="105"/>
      <c r="DR172" s="105"/>
      <c r="DS172" s="105"/>
      <c r="DT172" s="105"/>
      <c r="DU172" s="105"/>
      <c r="DV172" s="105"/>
      <c r="DW172" s="105"/>
      <c r="DX172" s="105"/>
      <c r="DY172" s="105"/>
      <c r="DZ172" s="105"/>
      <c r="EA172" s="105"/>
      <c r="EB172" s="105"/>
      <c r="EC172" s="105"/>
      <c r="ED172" s="105"/>
      <c r="EE172" s="105"/>
      <c r="EF172" s="105"/>
      <c r="EG172" s="105"/>
      <c r="EH172" s="105"/>
      <c r="EI172" s="105"/>
      <c r="EJ172" s="105"/>
      <c r="EK172" s="105"/>
      <c r="EL172" s="105"/>
      <c r="EM172" s="105"/>
      <c r="EN172" s="105"/>
      <c r="EO172" s="105"/>
      <c r="EP172" s="105"/>
      <c r="EQ172" s="105"/>
      <c r="ER172" s="105"/>
      <c r="ES172" s="105"/>
      <c r="ET172" s="105"/>
      <c r="EU172" s="105"/>
      <c r="EV172" s="105"/>
      <c r="EW172" s="105"/>
      <c r="EX172" s="105"/>
      <c r="EY172" s="105"/>
      <c r="EZ172" s="105"/>
      <c r="FA172" s="105"/>
      <c r="FB172" s="105"/>
      <c r="FC172" s="105"/>
      <c r="FD172" s="105"/>
      <c r="FE172" s="105"/>
      <c r="FF172" s="105"/>
      <c r="FG172" s="105"/>
      <c r="FH172" s="105"/>
      <c r="FI172" s="105"/>
      <c r="FJ172" s="105"/>
      <c r="FK172" s="105"/>
      <c r="FL172" s="105"/>
      <c r="FM172" s="105"/>
      <c r="FN172" s="105"/>
      <c r="FO172" s="105"/>
      <c r="FP172" s="105"/>
      <c r="FQ172" s="105"/>
      <c r="FR172" s="105"/>
      <c r="FS172" s="105"/>
      <c r="FT172" s="105"/>
      <c r="FU172" s="105"/>
      <c r="FV172" s="105"/>
      <c r="FW172" s="105"/>
      <c r="FX172" s="105"/>
      <c r="FY172" s="105"/>
      <c r="FZ172" s="105"/>
      <c r="GA172" s="105"/>
      <c r="GB172" s="105"/>
      <c r="GC172" s="105"/>
      <c r="GD172" s="105"/>
      <c r="GE172" s="105"/>
      <c r="GF172" s="105"/>
      <c r="GG172" s="105"/>
      <c r="GH172" s="105"/>
      <c r="GI172" s="105"/>
      <c r="GJ172" s="105"/>
      <c r="GK172" s="105"/>
      <c r="GL172" s="105"/>
      <c r="GM172" s="105"/>
      <c r="GN172" s="105"/>
      <c r="GO172" s="105"/>
      <c r="GP172" s="105"/>
      <c r="GQ172" s="105"/>
      <c r="GR172" s="105"/>
      <c r="GS172" s="105"/>
      <c r="GT172" s="105"/>
      <c r="GU172" s="105"/>
      <c r="GV172" s="105"/>
      <c r="GW172" s="105"/>
      <c r="GX172" s="105"/>
      <c r="GY172" s="105"/>
      <c r="GZ172" s="105"/>
      <c r="HA172" s="105"/>
      <c r="HB172" s="105"/>
      <c r="HC172" s="105"/>
      <c r="HD172" s="105"/>
      <c r="HE172" s="105"/>
      <c r="HF172" s="105"/>
      <c r="HG172" s="105"/>
      <c r="HH172" s="105"/>
      <c r="HI172" s="105"/>
      <c r="HJ172" s="105"/>
      <c r="HK172" s="105"/>
      <c r="HL172" s="105"/>
      <c r="HM172" s="105"/>
      <c r="HN172" s="105"/>
      <c r="HO172" s="105"/>
      <c r="HP172" s="105"/>
      <c r="HQ172" s="105"/>
      <c r="HR172" s="105"/>
      <c r="HS172" s="105"/>
      <c r="HT172" s="105"/>
      <c r="HU172" s="105"/>
      <c r="HV172" s="105"/>
      <c r="HW172" s="105"/>
      <c r="HX172" s="105"/>
      <c r="HY172" s="105"/>
      <c r="HZ172" s="105"/>
      <c r="IA172" s="105"/>
      <c r="IB172" s="105"/>
      <c r="IC172" s="105"/>
      <c r="ID172" s="105"/>
      <c r="IE172" s="105"/>
      <c r="IF172" s="105"/>
      <c r="IG172" s="105"/>
      <c r="IH172" s="105"/>
      <c r="II172" s="105"/>
      <c r="IJ172" s="105"/>
      <c r="IK172" s="105"/>
      <c r="IL172" s="105"/>
      <c r="IM172" s="105"/>
      <c r="IN172" s="105"/>
      <c r="IO172" s="105"/>
    </row>
    <row r="173" spans="1:249" customFormat="1" ht="24.75" customHeight="1">
      <c r="A173" s="519"/>
      <c r="B173" s="35" t="s">
        <v>498</v>
      </c>
      <c r="C173" s="35" t="s">
        <v>109</v>
      </c>
      <c r="D173" s="101" t="s">
        <v>503</v>
      </c>
      <c r="E173" s="101"/>
      <c r="F173" s="105"/>
      <c r="G173" s="106" t="str">
        <f>G172</f>
        <v>INITIAL MARGIN (CLEARING HOUSE)</v>
      </c>
      <c r="H173" s="105" t="e">
        <f t="shared" si="15"/>
        <v>#REF!</v>
      </c>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05"/>
      <c r="BG173" s="105"/>
      <c r="BH173" s="105"/>
      <c r="BI173" s="105"/>
      <c r="BJ173" s="105"/>
      <c r="BK173" s="105"/>
      <c r="BL173" s="105"/>
      <c r="BM173" s="105"/>
      <c r="BN173" s="105"/>
      <c r="BO173" s="105"/>
      <c r="BP173" s="105"/>
      <c r="BQ173" s="105"/>
      <c r="BR173" s="105"/>
      <c r="BS173" s="105"/>
      <c r="BT173" s="105"/>
      <c r="BU173" s="105"/>
      <c r="BV173" s="105"/>
      <c r="BW173" s="105"/>
      <c r="BX173" s="105"/>
      <c r="BY173" s="105"/>
      <c r="BZ173" s="105"/>
      <c r="CA173" s="105"/>
      <c r="CB173" s="105"/>
      <c r="CC173" s="105"/>
      <c r="CD173" s="105"/>
      <c r="CE173" s="105"/>
      <c r="CF173" s="105"/>
      <c r="CG173" s="105"/>
      <c r="CH173" s="105"/>
      <c r="CI173" s="105"/>
      <c r="CJ173" s="105"/>
      <c r="CK173" s="105"/>
      <c r="CL173" s="105"/>
      <c r="CM173" s="105"/>
      <c r="CN173" s="105"/>
      <c r="CO173" s="105"/>
      <c r="CP173" s="105"/>
      <c r="CQ173" s="105"/>
      <c r="CR173" s="105"/>
      <c r="CS173" s="105"/>
      <c r="CT173" s="105"/>
      <c r="CU173" s="105"/>
      <c r="CV173" s="105"/>
      <c r="CW173" s="105"/>
      <c r="CX173" s="105"/>
      <c r="CY173" s="105"/>
      <c r="CZ173" s="105"/>
      <c r="DA173" s="105"/>
      <c r="DB173" s="105"/>
      <c r="DC173" s="105"/>
      <c r="DD173" s="105"/>
      <c r="DE173" s="105"/>
      <c r="DF173" s="105"/>
      <c r="DG173" s="105"/>
      <c r="DH173" s="105"/>
      <c r="DI173" s="105"/>
      <c r="DJ173" s="105"/>
      <c r="DK173" s="105"/>
      <c r="DL173" s="105"/>
      <c r="DM173" s="105"/>
      <c r="DN173" s="105"/>
      <c r="DO173" s="105"/>
      <c r="DP173" s="105"/>
      <c r="DQ173" s="105"/>
      <c r="DR173" s="105"/>
      <c r="DS173" s="105"/>
      <c r="DT173" s="105"/>
      <c r="DU173" s="105"/>
      <c r="DV173" s="105"/>
      <c r="DW173" s="105"/>
      <c r="DX173" s="105"/>
      <c r="DY173" s="105"/>
      <c r="DZ173" s="105"/>
      <c r="EA173" s="105"/>
      <c r="EB173" s="105"/>
      <c r="EC173" s="105"/>
      <c r="ED173" s="105"/>
      <c r="EE173" s="105"/>
      <c r="EF173" s="105"/>
      <c r="EG173" s="105"/>
      <c r="EH173" s="105"/>
      <c r="EI173" s="105"/>
      <c r="EJ173" s="105"/>
      <c r="EK173" s="105"/>
      <c r="EL173" s="105"/>
      <c r="EM173" s="105"/>
      <c r="EN173" s="105"/>
      <c r="EO173" s="105"/>
      <c r="EP173" s="105"/>
      <c r="EQ173" s="105"/>
      <c r="ER173" s="105"/>
      <c r="ES173" s="105"/>
      <c r="ET173" s="105"/>
      <c r="EU173" s="105"/>
      <c r="EV173" s="105"/>
      <c r="EW173" s="105"/>
      <c r="EX173" s="105"/>
      <c r="EY173" s="105"/>
      <c r="EZ173" s="105"/>
      <c r="FA173" s="105"/>
      <c r="FB173" s="105"/>
      <c r="FC173" s="105"/>
      <c r="FD173" s="105"/>
      <c r="FE173" s="105"/>
      <c r="FF173" s="105"/>
      <c r="FG173" s="105"/>
      <c r="FH173" s="105"/>
      <c r="FI173" s="105"/>
      <c r="FJ173" s="105"/>
      <c r="FK173" s="105"/>
      <c r="FL173" s="105"/>
      <c r="FM173" s="105"/>
      <c r="FN173" s="105"/>
      <c r="FO173" s="105"/>
      <c r="FP173" s="105"/>
      <c r="FQ173" s="105"/>
      <c r="FR173" s="105"/>
      <c r="FS173" s="105"/>
      <c r="FT173" s="105"/>
      <c r="FU173" s="105"/>
      <c r="FV173" s="105"/>
      <c r="FW173" s="105"/>
      <c r="FX173" s="105"/>
      <c r="FY173" s="105"/>
      <c r="FZ173" s="105"/>
      <c r="GA173" s="105"/>
      <c r="GB173" s="105"/>
      <c r="GC173" s="105"/>
      <c r="GD173" s="105"/>
      <c r="GE173" s="105"/>
      <c r="GF173" s="105"/>
      <c r="GG173" s="105"/>
      <c r="GH173" s="105"/>
      <c r="GI173" s="105"/>
      <c r="GJ173" s="105"/>
      <c r="GK173" s="105"/>
      <c r="GL173" s="105"/>
      <c r="GM173" s="105"/>
      <c r="GN173" s="105"/>
      <c r="GO173" s="105"/>
      <c r="GP173" s="105"/>
      <c r="GQ173" s="105"/>
      <c r="GR173" s="105"/>
      <c r="GS173" s="105"/>
      <c r="GT173" s="105"/>
      <c r="GU173" s="105"/>
      <c r="GV173" s="105"/>
      <c r="GW173" s="105"/>
      <c r="GX173" s="105"/>
      <c r="GY173" s="105"/>
      <c r="GZ173" s="105"/>
      <c r="HA173" s="105"/>
      <c r="HB173" s="105"/>
      <c r="HC173" s="105"/>
      <c r="HD173" s="105"/>
      <c r="HE173" s="105"/>
      <c r="HF173" s="105"/>
      <c r="HG173" s="105"/>
      <c r="HH173" s="105"/>
      <c r="HI173" s="105"/>
      <c r="HJ173" s="105"/>
      <c r="HK173" s="105"/>
      <c r="HL173" s="105"/>
      <c r="HM173" s="105"/>
      <c r="HN173" s="105"/>
      <c r="HO173" s="105"/>
      <c r="HP173" s="105"/>
      <c r="HQ173" s="105"/>
      <c r="HR173" s="105"/>
      <c r="HS173" s="105"/>
      <c r="HT173" s="105"/>
      <c r="HU173" s="105"/>
      <c r="HV173" s="105"/>
      <c r="HW173" s="105"/>
      <c r="HX173" s="105"/>
      <c r="HY173" s="105"/>
      <c r="HZ173" s="105"/>
      <c r="IA173" s="105"/>
      <c r="IB173" s="105"/>
      <c r="IC173" s="105"/>
      <c r="ID173" s="105"/>
      <c r="IE173" s="105"/>
      <c r="IF173" s="105"/>
      <c r="IG173" s="105"/>
      <c r="IH173" s="105"/>
      <c r="II173" s="105"/>
      <c r="IJ173" s="105"/>
      <c r="IK173" s="105"/>
      <c r="IL173" s="105"/>
      <c r="IM173" s="105"/>
      <c r="IN173" s="105"/>
      <c r="IO173" s="105"/>
    </row>
    <row r="174" spans="1:249" customFormat="1" ht="24.75" customHeight="1">
      <c r="A174" s="519"/>
      <c r="B174" s="35" t="s">
        <v>48</v>
      </c>
      <c r="C174" s="35" t="s">
        <v>109</v>
      </c>
      <c r="D174" s="101" t="s">
        <v>78</v>
      </c>
      <c r="E174" s="101"/>
      <c r="F174" s="105"/>
      <c r="G174" s="106" t="str">
        <f>G173</f>
        <v>INITIAL MARGIN (CLEARING HOUSE)</v>
      </c>
      <c r="H174" s="105" t="e">
        <f t="shared" si="15"/>
        <v>#REF!</v>
      </c>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c r="CB174" s="105"/>
      <c r="CC174" s="105"/>
      <c r="CD174" s="105"/>
      <c r="CE174" s="105"/>
      <c r="CF174" s="105"/>
      <c r="CG174" s="105"/>
      <c r="CH174" s="105"/>
      <c r="CI174" s="105"/>
      <c r="CJ174" s="105"/>
      <c r="CK174" s="105"/>
      <c r="CL174" s="105"/>
      <c r="CM174" s="105"/>
      <c r="CN174" s="105"/>
      <c r="CO174" s="105"/>
      <c r="CP174" s="105"/>
      <c r="CQ174" s="105"/>
      <c r="CR174" s="105"/>
      <c r="CS174" s="105"/>
      <c r="CT174" s="105"/>
      <c r="CU174" s="105"/>
      <c r="CV174" s="105"/>
      <c r="CW174" s="105"/>
      <c r="CX174" s="105"/>
      <c r="CY174" s="105"/>
      <c r="CZ174" s="105"/>
      <c r="DA174" s="105"/>
      <c r="DB174" s="105"/>
      <c r="DC174" s="105"/>
      <c r="DD174" s="105"/>
      <c r="DE174" s="105"/>
      <c r="DF174" s="105"/>
      <c r="DG174" s="105"/>
      <c r="DH174" s="105"/>
      <c r="DI174" s="105"/>
      <c r="DJ174" s="105"/>
      <c r="DK174" s="105"/>
      <c r="DL174" s="105"/>
      <c r="DM174" s="105"/>
      <c r="DN174" s="105"/>
      <c r="DO174" s="105"/>
      <c r="DP174" s="105"/>
      <c r="DQ174" s="105"/>
      <c r="DR174" s="105"/>
      <c r="DS174" s="105"/>
      <c r="DT174" s="105"/>
      <c r="DU174" s="105"/>
      <c r="DV174" s="105"/>
      <c r="DW174" s="105"/>
      <c r="DX174" s="105"/>
      <c r="DY174" s="105"/>
      <c r="DZ174" s="105"/>
      <c r="EA174" s="105"/>
      <c r="EB174" s="105"/>
      <c r="EC174" s="105"/>
      <c r="ED174" s="105"/>
      <c r="EE174" s="105"/>
      <c r="EF174" s="105"/>
      <c r="EG174" s="105"/>
      <c r="EH174" s="105"/>
      <c r="EI174" s="105"/>
      <c r="EJ174" s="105"/>
      <c r="EK174" s="105"/>
      <c r="EL174" s="105"/>
      <c r="EM174" s="105"/>
      <c r="EN174" s="105"/>
      <c r="EO174" s="105"/>
      <c r="EP174" s="105"/>
      <c r="EQ174" s="105"/>
      <c r="ER174" s="105"/>
      <c r="ES174" s="105"/>
      <c r="ET174" s="105"/>
      <c r="EU174" s="105"/>
      <c r="EV174" s="105"/>
      <c r="EW174" s="105"/>
      <c r="EX174" s="105"/>
      <c r="EY174" s="105"/>
      <c r="EZ174" s="105"/>
      <c r="FA174" s="105"/>
      <c r="FB174" s="105"/>
      <c r="FC174" s="105"/>
      <c r="FD174" s="105"/>
      <c r="FE174" s="105"/>
      <c r="FF174" s="105"/>
      <c r="FG174" s="105"/>
      <c r="FH174" s="105"/>
      <c r="FI174" s="105"/>
      <c r="FJ174" s="105"/>
      <c r="FK174" s="105"/>
      <c r="FL174" s="105"/>
      <c r="FM174" s="105"/>
      <c r="FN174" s="105"/>
      <c r="FO174" s="105"/>
      <c r="FP174" s="105"/>
      <c r="FQ174" s="105"/>
      <c r="FR174" s="105"/>
      <c r="FS174" s="105"/>
      <c r="FT174" s="105"/>
      <c r="FU174" s="105"/>
      <c r="FV174" s="105"/>
      <c r="FW174" s="105"/>
      <c r="FX174" s="105"/>
      <c r="FY174" s="105"/>
      <c r="FZ174" s="105"/>
      <c r="GA174" s="105"/>
      <c r="GB174" s="105"/>
      <c r="GC174" s="105"/>
      <c r="GD174" s="105"/>
      <c r="GE174" s="105"/>
      <c r="GF174" s="105"/>
      <c r="GG174" s="105"/>
      <c r="GH174" s="105"/>
      <c r="GI174" s="105"/>
      <c r="GJ174" s="105"/>
      <c r="GK174" s="105"/>
      <c r="GL174" s="105"/>
      <c r="GM174" s="105"/>
      <c r="GN174" s="105"/>
      <c r="GO174" s="105"/>
      <c r="GP174" s="105"/>
      <c r="GQ174" s="105"/>
      <c r="GR174" s="105"/>
      <c r="GS174" s="105"/>
      <c r="GT174" s="105"/>
      <c r="GU174" s="105"/>
      <c r="GV174" s="105"/>
      <c r="GW174" s="105"/>
      <c r="GX174" s="105"/>
      <c r="GY174" s="105"/>
      <c r="GZ174" s="105"/>
      <c r="HA174" s="105"/>
      <c r="HB174" s="105"/>
      <c r="HC174" s="105"/>
      <c r="HD174" s="105"/>
      <c r="HE174" s="105"/>
      <c r="HF174" s="105"/>
      <c r="HG174" s="105"/>
      <c r="HH174" s="105"/>
      <c r="HI174" s="105"/>
      <c r="HJ174" s="105"/>
      <c r="HK174" s="105"/>
      <c r="HL174" s="105"/>
      <c r="HM174" s="105"/>
      <c r="HN174" s="105"/>
      <c r="HO174" s="105"/>
      <c r="HP174" s="105"/>
      <c r="HQ174" s="105"/>
      <c r="HR174" s="105"/>
      <c r="HS174" s="105"/>
      <c r="HT174" s="105"/>
      <c r="HU174" s="105"/>
      <c r="HV174" s="105"/>
      <c r="HW174" s="105"/>
      <c r="HX174" s="105"/>
      <c r="HY174" s="105"/>
      <c r="HZ174" s="105"/>
      <c r="IA174" s="105"/>
      <c r="IB174" s="105"/>
      <c r="IC174" s="105"/>
      <c r="ID174" s="105"/>
      <c r="IE174" s="105"/>
      <c r="IF174" s="105"/>
      <c r="IG174" s="105"/>
      <c r="IH174" s="105"/>
      <c r="II174" s="105"/>
      <c r="IJ174" s="105"/>
      <c r="IK174" s="105"/>
      <c r="IL174" s="105"/>
      <c r="IM174" s="105"/>
      <c r="IN174" s="105"/>
      <c r="IO174" s="105"/>
    </row>
    <row r="175" spans="1:249" customFormat="1" ht="24.75" customHeight="1">
      <c r="A175" s="519"/>
      <c r="B175" s="35" t="s">
        <v>499</v>
      </c>
      <c r="C175" s="35" t="s">
        <v>109</v>
      </c>
      <c r="D175" s="101" t="s">
        <v>504</v>
      </c>
      <c r="E175" s="101"/>
      <c r="F175" s="105"/>
      <c r="G175" s="106" t="str">
        <f>G174</f>
        <v>INITIAL MARGIN (CLEARING HOUSE)</v>
      </c>
      <c r="H175" s="105" t="e">
        <f t="shared" si="15"/>
        <v>#REF!</v>
      </c>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c r="CX175" s="105"/>
      <c r="CY175" s="105"/>
      <c r="CZ175" s="105"/>
      <c r="DA175" s="105"/>
      <c r="DB175" s="105"/>
      <c r="DC175" s="105"/>
      <c r="DD175" s="105"/>
      <c r="DE175" s="105"/>
      <c r="DF175" s="105"/>
      <c r="DG175" s="105"/>
      <c r="DH175" s="105"/>
      <c r="DI175" s="105"/>
      <c r="DJ175" s="105"/>
      <c r="DK175" s="105"/>
      <c r="DL175" s="105"/>
      <c r="DM175" s="105"/>
      <c r="DN175" s="105"/>
      <c r="DO175" s="105"/>
      <c r="DP175" s="105"/>
      <c r="DQ175" s="105"/>
      <c r="DR175" s="105"/>
      <c r="DS175" s="105"/>
      <c r="DT175" s="105"/>
      <c r="DU175" s="105"/>
      <c r="DV175" s="105"/>
      <c r="DW175" s="105"/>
      <c r="DX175" s="105"/>
      <c r="DY175" s="105"/>
      <c r="DZ175" s="105"/>
      <c r="EA175" s="105"/>
      <c r="EB175" s="105"/>
      <c r="EC175" s="105"/>
      <c r="ED175" s="105"/>
      <c r="EE175" s="105"/>
      <c r="EF175" s="105"/>
      <c r="EG175" s="105"/>
      <c r="EH175" s="105"/>
      <c r="EI175" s="105"/>
      <c r="EJ175" s="105"/>
      <c r="EK175" s="105"/>
      <c r="EL175" s="105"/>
      <c r="EM175" s="105"/>
      <c r="EN175" s="105"/>
      <c r="EO175" s="105"/>
      <c r="EP175" s="105"/>
      <c r="EQ175" s="105"/>
      <c r="ER175" s="105"/>
      <c r="ES175" s="105"/>
      <c r="ET175" s="105"/>
      <c r="EU175" s="105"/>
      <c r="EV175" s="105"/>
      <c r="EW175" s="105"/>
      <c r="EX175" s="105"/>
      <c r="EY175" s="105"/>
      <c r="EZ175" s="105"/>
      <c r="FA175" s="105"/>
      <c r="FB175" s="105"/>
      <c r="FC175" s="105"/>
      <c r="FD175" s="105"/>
      <c r="FE175" s="105"/>
      <c r="FF175" s="105"/>
      <c r="FG175" s="105"/>
      <c r="FH175" s="105"/>
      <c r="FI175" s="105"/>
      <c r="FJ175" s="105"/>
      <c r="FK175" s="105"/>
      <c r="FL175" s="105"/>
      <c r="FM175" s="105"/>
      <c r="FN175" s="105"/>
      <c r="FO175" s="105"/>
      <c r="FP175" s="105"/>
      <c r="FQ175" s="105"/>
      <c r="FR175" s="105"/>
      <c r="FS175" s="105"/>
      <c r="FT175" s="105"/>
      <c r="FU175" s="105"/>
      <c r="FV175" s="105"/>
      <c r="FW175" s="105"/>
      <c r="FX175" s="105"/>
      <c r="FY175" s="105"/>
      <c r="FZ175" s="105"/>
      <c r="GA175" s="105"/>
      <c r="GB175" s="105"/>
      <c r="GC175" s="105"/>
      <c r="GD175" s="105"/>
      <c r="GE175" s="105"/>
      <c r="GF175" s="105"/>
      <c r="GG175" s="105"/>
      <c r="GH175" s="105"/>
      <c r="GI175" s="105"/>
      <c r="GJ175" s="105"/>
      <c r="GK175" s="105"/>
      <c r="GL175" s="105"/>
      <c r="GM175" s="105"/>
      <c r="GN175" s="105"/>
      <c r="GO175" s="105"/>
      <c r="GP175" s="105"/>
      <c r="GQ175" s="105"/>
      <c r="GR175" s="105"/>
      <c r="GS175" s="105"/>
      <c r="GT175" s="105"/>
      <c r="GU175" s="105"/>
      <c r="GV175" s="105"/>
      <c r="GW175" s="105"/>
      <c r="GX175" s="105"/>
      <c r="GY175" s="105"/>
      <c r="GZ175" s="105"/>
      <c r="HA175" s="105"/>
      <c r="HB175" s="105"/>
      <c r="HC175" s="105"/>
      <c r="HD175" s="105"/>
      <c r="HE175" s="105"/>
      <c r="HF175" s="105"/>
      <c r="HG175" s="105"/>
      <c r="HH175" s="105"/>
      <c r="HI175" s="105"/>
      <c r="HJ175" s="105"/>
      <c r="HK175" s="105"/>
      <c r="HL175" s="105"/>
      <c r="HM175" s="105"/>
      <c r="HN175" s="105"/>
      <c r="HO175" s="105"/>
      <c r="HP175" s="105"/>
      <c r="HQ175" s="105"/>
      <c r="HR175" s="105"/>
      <c r="HS175" s="105"/>
      <c r="HT175" s="105"/>
      <c r="HU175" s="105"/>
      <c r="HV175" s="105"/>
      <c r="HW175" s="105"/>
      <c r="HX175" s="105"/>
      <c r="HY175" s="105"/>
      <c r="HZ175" s="105"/>
      <c r="IA175" s="105"/>
      <c r="IB175" s="105"/>
      <c r="IC175" s="105"/>
      <c r="ID175" s="105"/>
      <c r="IE175" s="105"/>
      <c r="IF175" s="105"/>
      <c r="IG175" s="105"/>
      <c r="IH175" s="105"/>
      <c r="II175" s="105"/>
      <c r="IJ175" s="105"/>
      <c r="IK175" s="105"/>
      <c r="IL175" s="105"/>
      <c r="IM175" s="105"/>
      <c r="IN175" s="105"/>
      <c r="IO175" s="105"/>
    </row>
    <row r="176" spans="1:249" customFormat="1" ht="24.75" customHeight="1">
      <c r="A176" s="520"/>
      <c r="B176" s="35" t="s">
        <v>500</v>
      </c>
      <c r="C176" s="35" t="s">
        <v>109</v>
      </c>
      <c r="D176" s="101" t="s">
        <v>505</v>
      </c>
      <c r="E176" s="101"/>
      <c r="F176" s="105"/>
      <c r="G176" s="106" t="str">
        <f>G175</f>
        <v>INITIAL MARGIN (CLEARING HOUSE)</v>
      </c>
      <c r="H176" s="105" t="e">
        <f t="shared" si="15"/>
        <v>#REF!</v>
      </c>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c r="CB176" s="105"/>
      <c r="CC176" s="105"/>
      <c r="CD176" s="105"/>
      <c r="CE176" s="105"/>
      <c r="CF176" s="105"/>
      <c r="CG176" s="105"/>
      <c r="CH176" s="105"/>
      <c r="CI176" s="105"/>
      <c r="CJ176" s="105"/>
      <c r="CK176" s="105"/>
      <c r="CL176" s="105"/>
      <c r="CM176" s="105"/>
      <c r="CN176" s="105"/>
      <c r="CO176" s="105"/>
      <c r="CP176" s="105"/>
      <c r="CQ176" s="105"/>
      <c r="CR176" s="105"/>
      <c r="CS176" s="105"/>
      <c r="CT176" s="105"/>
      <c r="CU176" s="105"/>
      <c r="CV176" s="105"/>
      <c r="CW176" s="105"/>
      <c r="CX176" s="105"/>
      <c r="CY176" s="105"/>
      <c r="CZ176" s="105"/>
      <c r="DA176" s="105"/>
      <c r="DB176" s="105"/>
      <c r="DC176" s="105"/>
      <c r="DD176" s="105"/>
      <c r="DE176" s="105"/>
      <c r="DF176" s="105"/>
      <c r="DG176" s="105"/>
      <c r="DH176" s="105"/>
      <c r="DI176" s="105"/>
      <c r="DJ176" s="105"/>
      <c r="DK176" s="105"/>
      <c r="DL176" s="105"/>
      <c r="DM176" s="105"/>
      <c r="DN176" s="105"/>
      <c r="DO176" s="105"/>
      <c r="DP176" s="105"/>
      <c r="DQ176" s="105"/>
      <c r="DR176" s="105"/>
      <c r="DS176" s="105"/>
      <c r="DT176" s="105"/>
      <c r="DU176" s="105"/>
      <c r="DV176" s="105"/>
      <c r="DW176" s="105"/>
      <c r="DX176" s="105"/>
      <c r="DY176" s="105"/>
      <c r="DZ176" s="105"/>
      <c r="EA176" s="105"/>
      <c r="EB176" s="105"/>
      <c r="EC176" s="105"/>
      <c r="ED176" s="105"/>
      <c r="EE176" s="105"/>
      <c r="EF176" s="105"/>
      <c r="EG176" s="105"/>
      <c r="EH176" s="105"/>
      <c r="EI176" s="105"/>
      <c r="EJ176" s="105"/>
      <c r="EK176" s="105"/>
      <c r="EL176" s="105"/>
      <c r="EM176" s="105"/>
      <c r="EN176" s="105"/>
      <c r="EO176" s="105"/>
      <c r="EP176" s="105"/>
      <c r="EQ176" s="105"/>
      <c r="ER176" s="105"/>
      <c r="ES176" s="105"/>
      <c r="ET176" s="105"/>
      <c r="EU176" s="105"/>
      <c r="EV176" s="105"/>
      <c r="EW176" s="105"/>
      <c r="EX176" s="105"/>
      <c r="EY176" s="105"/>
      <c r="EZ176" s="105"/>
      <c r="FA176" s="105"/>
      <c r="FB176" s="105"/>
      <c r="FC176" s="105"/>
      <c r="FD176" s="105"/>
      <c r="FE176" s="105"/>
      <c r="FF176" s="105"/>
      <c r="FG176" s="105"/>
      <c r="FH176" s="105"/>
      <c r="FI176" s="105"/>
      <c r="FJ176" s="105"/>
      <c r="FK176" s="105"/>
      <c r="FL176" s="105"/>
      <c r="FM176" s="105"/>
      <c r="FN176" s="105"/>
      <c r="FO176" s="105"/>
      <c r="FP176" s="105"/>
      <c r="FQ176" s="105"/>
      <c r="FR176" s="105"/>
      <c r="FS176" s="105"/>
      <c r="FT176" s="105"/>
      <c r="FU176" s="105"/>
      <c r="FV176" s="105"/>
      <c r="FW176" s="105"/>
      <c r="FX176" s="105"/>
      <c r="FY176" s="105"/>
      <c r="FZ176" s="105"/>
      <c r="GA176" s="105"/>
      <c r="GB176" s="105"/>
      <c r="GC176" s="105"/>
      <c r="GD176" s="105"/>
      <c r="GE176" s="105"/>
      <c r="GF176" s="105"/>
      <c r="GG176" s="105"/>
      <c r="GH176" s="105"/>
      <c r="GI176" s="105"/>
      <c r="GJ176" s="105"/>
      <c r="GK176" s="105"/>
      <c r="GL176" s="105"/>
      <c r="GM176" s="105"/>
      <c r="GN176" s="105"/>
      <c r="GO176" s="105"/>
      <c r="GP176" s="105"/>
      <c r="GQ176" s="105"/>
      <c r="GR176" s="105"/>
      <c r="GS176" s="105"/>
      <c r="GT176" s="105"/>
      <c r="GU176" s="105"/>
      <c r="GV176" s="105"/>
      <c r="GW176" s="105"/>
      <c r="GX176" s="105"/>
      <c r="GY176" s="105"/>
      <c r="GZ176" s="105"/>
      <c r="HA176" s="105"/>
      <c r="HB176" s="105"/>
      <c r="HC176" s="105"/>
      <c r="HD176" s="105"/>
      <c r="HE176" s="105"/>
      <c r="HF176" s="105"/>
      <c r="HG176" s="105"/>
      <c r="HH176" s="105"/>
      <c r="HI176" s="105"/>
      <c r="HJ176" s="105"/>
      <c r="HK176" s="105"/>
      <c r="HL176" s="105"/>
      <c r="HM176" s="105"/>
      <c r="HN176" s="105"/>
      <c r="HO176" s="105"/>
      <c r="HP176" s="105"/>
      <c r="HQ176" s="105"/>
      <c r="HR176" s="105"/>
      <c r="HS176" s="105"/>
      <c r="HT176" s="105"/>
      <c r="HU176" s="105"/>
      <c r="HV176" s="105"/>
      <c r="HW176" s="105"/>
      <c r="HX176" s="105"/>
      <c r="HY176" s="105"/>
      <c r="HZ176" s="105"/>
      <c r="IA176" s="105"/>
      <c r="IB176" s="105"/>
      <c r="IC176" s="105"/>
      <c r="ID176" s="105"/>
      <c r="IE176" s="105"/>
      <c r="IF176" s="105"/>
      <c r="IG176" s="105"/>
      <c r="IH176" s="105"/>
      <c r="II176" s="105"/>
      <c r="IJ176" s="105"/>
      <c r="IK176" s="105"/>
      <c r="IL176" s="105"/>
      <c r="IM176" s="105"/>
      <c r="IN176" s="105"/>
      <c r="IO176" s="105"/>
    </row>
    <row r="177" spans="1:8">
      <c r="A177" s="48"/>
      <c r="B177" s="49"/>
      <c r="C177" s="51"/>
      <c r="D177" s="50"/>
      <c r="E177" s="50"/>
      <c r="F177" s="50"/>
      <c r="G177" s="50"/>
      <c r="H177" s="37" t="e">
        <f>#REF!+1</f>
        <v>#REF!</v>
      </c>
    </row>
    <row r="178" spans="1:8">
      <c r="A178" s="440" t="s">
        <v>110</v>
      </c>
      <c r="B178" s="35" t="s">
        <v>47</v>
      </c>
      <c r="C178" s="35" t="s">
        <v>106</v>
      </c>
      <c r="D178" s="47" t="s">
        <v>79</v>
      </c>
      <c r="E178" s="47"/>
      <c r="F178" s="37"/>
      <c r="G178" s="24" t="str">
        <f>A178</f>
        <v>INITIAL MARGIN (CLEARING BROKER)</v>
      </c>
      <c r="H178" s="37" t="e">
        <f t="shared" ref="H178:H190" si="16">H177+1</f>
        <v>#REF!</v>
      </c>
    </row>
    <row r="179" spans="1:8">
      <c r="A179" s="440"/>
      <c r="B179" s="35" t="s">
        <v>46</v>
      </c>
      <c r="C179" s="35" t="s">
        <v>109</v>
      </c>
      <c r="D179" s="47" t="s">
        <v>80</v>
      </c>
      <c r="E179" s="248" t="s">
        <v>1035</v>
      </c>
      <c r="F179" s="37"/>
      <c r="G179" s="24" t="str">
        <f t="shared" ref="G179:G186" si="17">G178</f>
        <v>INITIAL MARGIN (CLEARING BROKER)</v>
      </c>
      <c r="H179" s="37" t="e">
        <f t="shared" si="16"/>
        <v>#REF!</v>
      </c>
    </row>
    <row r="180" spans="1:8" ht="36.75" customHeight="1">
      <c r="A180" s="440"/>
      <c r="B180" s="35" t="s">
        <v>45</v>
      </c>
      <c r="C180" s="35" t="s">
        <v>109</v>
      </c>
      <c r="D180" s="47" t="s">
        <v>152</v>
      </c>
      <c r="E180" s="47" t="s">
        <v>1035</v>
      </c>
      <c r="F180" s="37"/>
      <c r="G180" s="24" t="str">
        <f t="shared" si="17"/>
        <v>INITIAL MARGIN (CLEARING BROKER)</v>
      </c>
      <c r="H180" s="37" t="e">
        <f t="shared" si="16"/>
        <v>#REF!</v>
      </c>
    </row>
    <row r="181" spans="1:8">
      <c r="A181" s="440"/>
      <c r="B181" s="35" t="s">
        <v>44</v>
      </c>
      <c r="C181" s="35" t="s">
        <v>109</v>
      </c>
      <c r="D181" s="47" t="s">
        <v>151</v>
      </c>
      <c r="E181" s="248"/>
      <c r="F181" s="37"/>
      <c r="G181" s="24" t="str">
        <f t="shared" si="17"/>
        <v>INITIAL MARGIN (CLEARING BROKER)</v>
      </c>
      <c r="H181" s="37" t="e">
        <f t="shared" si="16"/>
        <v>#REF!</v>
      </c>
    </row>
    <row r="182" spans="1:8">
      <c r="A182" s="440"/>
      <c r="B182" s="65" t="s">
        <v>150</v>
      </c>
      <c r="C182" s="65" t="s">
        <v>109</v>
      </c>
      <c r="D182" s="66" t="s">
        <v>153</v>
      </c>
      <c r="E182" s="47"/>
      <c r="F182" s="37"/>
      <c r="H182" s="37"/>
    </row>
    <row r="183" spans="1:8" ht="24.75" customHeight="1">
      <c r="A183" s="440"/>
      <c r="B183" s="35" t="s">
        <v>408</v>
      </c>
      <c r="C183" s="35" t="s">
        <v>106</v>
      </c>
      <c r="D183" s="47" t="s">
        <v>409</v>
      </c>
      <c r="E183" s="47"/>
      <c r="F183" s="37"/>
      <c r="G183" s="24" t="str">
        <f>G181</f>
        <v>INITIAL MARGIN (CLEARING BROKER)</v>
      </c>
      <c r="H183" s="37" t="e">
        <f>H181+1</f>
        <v>#REF!</v>
      </c>
    </row>
    <row r="184" spans="1:8" ht="24.75" customHeight="1">
      <c r="A184" s="440"/>
      <c r="B184" s="35" t="s">
        <v>410</v>
      </c>
      <c r="C184" s="35" t="s">
        <v>106</v>
      </c>
      <c r="D184" s="47" t="s">
        <v>411</v>
      </c>
      <c r="E184" s="47"/>
      <c r="F184" s="37"/>
      <c r="G184" s="24" t="str">
        <f t="shared" ref="G184" si="18">G183</f>
        <v>INITIAL MARGIN (CLEARING BROKER)</v>
      </c>
      <c r="H184" s="37" t="e">
        <f t="shared" ref="H184" si="19">H183+1</f>
        <v>#REF!</v>
      </c>
    </row>
    <row r="185" spans="1:8" ht="24.75" customHeight="1">
      <c r="A185" s="440"/>
      <c r="B185" s="35" t="s">
        <v>43</v>
      </c>
      <c r="C185" s="35" t="s">
        <v>109</v>
      </c>
      <c r="D185" s="47" t="s">
        <v>159</v>
      </c>
      <c r="E185" s="47"/>
      <c r="F185" s="37"/>
      <c r="G185" s="24" t="e">
        <f>#REF!</f>
        <v>#REF!</v>
      </c>
      <c r="H185" s="37" t="e">
        <f>#REF!+1</f>
        <v>#REF!</v>
      </c>
    </row>
    <row r="186" spans="1:8" ht="24.75" customHeight="1">
      <c r="A186" s="517"/>
      <c r="B186" s="35" t="s">
        <v>42</v>
      </c>
      <c r="C186" s="35" t="s">
        <v>106</v>
      </c>
      <c r="D186" s="47" t="s">
        <v>81</v>
      </c>
      <c r="E186" s="248" t="s">
        <v>1036</v>
      </c>
      <c r="F186" s="37"/>
      <c r="G186" s="24" t="e">
        <f t="shared" si="17"/>
        <v>#REF!</v>
      </c>
      <c r="H186" s="37" t="e">
        <f t="shared" si="16"/>
        <v>#REF!</v>
      </c>
    </row>
    <row r="187" spans="1:8">
      <c r="A187" s="48"/>
      <c r="B187" s="49"/>
      <c r="C187" s="51"/>
      <c r="D187" s="52"/>
      <c r="E187" s="52"/>
      <c r="F187" s="52"/>
      <c r="G187" s="52"/>
      <c r="H187" s="37" t="e">
        <f t="shared" si="16"/>
        <v>#REF!</v>
      </c>
    </row>
    <row r="188" spans="1:8">
      <c r="A188" s="435" t="s">
        <v>412</v>
      </c>
      <c r="B188" s="47" t="s">
        <v>413</v>
      </c>
      <c r="C188" s="35" t="s">
        <v>109</v>
      </c>
      <c r="D188" s="47" t="s">
        <v>414</v>
      </c>
      <c r="E188" s="248"/>
      <c r="F188" s="37"/>
      <c r="G188" s="24" t="str">
        <f>A188</f>
        <v>VARIATION MARGIN (CLEARING HOUSE)</v>
      </c>
      <c r="H188" s="37" t="e">
        <f t="shared" si="16"/>
        <v>#REF!</v>
      </c>
    </row>
    <row r="189" spans="1:8" ht="38.25" customHeight="1">
      <c r="A189" s="439"/>
      <c r="B189" s="35" t="s">
        <v>415</v>
      </c>
      <c r="C189" s="35" t="s">
        <v>109</v>
      </c>
      <c r="D189" s="248" t="s">
        <v>1353</v>
      </c>
      <c r="E189" s="47" t="s">
        <v>1035</v>
      </c>
      <c r="F189" s="37"/>
      <c r="G189" s="24">
        <f>G171</f>
        <v>0</v>
      </c>
      <c r="H189" s="37" t="e">
        <f t="shared" si="16"/>
        <v>#REF!</v>
      </c>
    </row>
    <row r="190" spans="1:8" ht="24.75" customHeight="1">
      <c r="A190" s="439"/>
      <c r="B190" s="47" t="s">
        <v>416</v>
      </c>
      <c r="C190" s="35" t="s">
        <v>109</v>
      </c>
      <c r="D190" s="47" t="s">
        <v>417</v>
      </c>
      <c r="E190" s="47"/>
      <c r="F190" s="37"/>
      <c r="G190" s="24" t="str">
        <f>G188</f>
        <v>VARIATION MARGIN (CLEARING HOUSE)</v>
      </c>
      <c r="H190" s="37" t="e">
        <f t="shared" si="16"/>
        <v>#REF!</v>
      </c>
    </row>
    <row r="191" spans="1:8">
      <c r="A191" s="439"/>
      <c r="B191" s="66" t="s">
        <v>494</v>
      </c>
      <c r="C191" s="35" t="s">
        <v>109</v>
      </c>
      <c r="D191" s="47" t="s">
        <v>495</v>
      </c>
      <c r="E191" s="47"/>
      <c r="G191" s="24">
        <f>A191</f>
        <v>0</v>
      </c>
      <c r="H191" s="37" t="e">
        <f>#REF!+1</f>
        <v>#REF!</v>
      </c>
    </row>
    <row r="192" spans="1:8">
      <c r="A192" s="48"/>
      <c r="B192" s="49"/>
      <c r="C192" s="51"/>
      <c r="D192" s="52"/>
      <c r="E192" s="52"/>
      <c r="F192" s="52"/>
      <c r="G192" s="52"/>
      <c r="H192" s="37" t="e">
        <f>#REF!+1</f>
        <v>#REF!</v>
      </c>
    </row>
    <row r="193" spans="1:8">
      <c r="A193" s="439" t="s">
        <v>69</v>
      </c>
      <c r="B193" s="35" t="s">
        <v>41</v>
      </c>
      <c r="C193" s="35" t="s">
        <v>109</v>
      </c>
      <c r="D193" s="47" t="s">
        <v>161</v>
      </c>
      <c r="E193" s="47"/>
      <c r="F193" s="37"/>
      <c r="G193" s="24" t="e">
        <f>#REF!</f>
        <v>#REF!</v>
      </c>
      <c r="H193" s="37" t="e">
        <f>#REF!+1</f>
        <v>#REF!</v>
      </c>
    </row>
    <row r="194" spans="1:8">
      <c r="A194" s="439"/>
      <c r="B194" s="35" t="s">
        <v>40</v>
      </c>
      <c r="C194" s="35" t="s">
        <v>109</v>
      </c>
      <c r="D194" s="47" t="s">
        <v>1124</v>
      </c>
      <c r="E194" s="47"/>
      <c r="F194" s="37"/>
      <c r="H194" s="37" t="e">
        <f t="shared" ref="H194:H262" si="20">H193+1</f>
        <v>#REF!</v>
      </c>
    </row>
    <row r="195" spans="1:8" ht="24.75" customHeight="1">
      <c r="A195" s="439"/>
      <c r="B195" s="65" t="s">
        <v>418</v>
      </c>
      <c r="C195" s="35" t="s">
        <v>109</v>
      </c>
      <c r="D195" s="47" t="s">
        <v>419</v>
      </c>
      <c r="E195" s="47"/>
      <c r="F195" s="37"/>
      <c r="G195" s="24">
        <f>A194</f>
        <v>0</v>
      </c>
      <c r="H195" s="37" t="e">
        <f>H193+1</f>
        <v>#REF!</v>
      </c>
    </row>
    <row r="196" spans="1:8">
      <c r="A196" s="439"/>
      <c r="B196" s="35" t="s">
        <v>160</v>
      </c>
      <c r="C196" s="35" t="s">
        <v>109</v>
      </c>
      <c r="D196" s="47" t="s">
        <v>164</v>
      </c>
      <c r="E196" s="47"/>
      <c r="F196" s="37"/>
      <c r="H196" s="37"/>
    </row>
    <row r="197" spans="1:8" ht="66">
      <c r="A197" s="439"/>
      <c r="B197" s="35" t="s">
        <v>162</v>
      </c>
      <c r="C197" s="35" t="s">
        <v>109</v>
      </c>
      <c r="D197" s="47" t="s">
        <v>540</v>
      </c>
      <c r="E197" s="47"/>
      <c r="F197" s="37"/>
      <c r="H197" s="37"/>
    </row>
    <row r="198" spans="1:8" ht="55">
      <c r="A198" s="439"/>
      <c r="B198" s="35" t="s">
        <v>39</v>
      </c>
      <c r="C198" s="35" t="s">
        <v>109</v>
      </c>
      <c r="D198" s="47" t="s">
        <v>541</v>
      </c>
      <c r="E198" s="47" t="s">
        <v>170</v>
      </c>
      <c r="F198" s="37"/>
      <c r="G198" s="24" t="e">
        <f>G185</f>
        <v>#REF!</v>
      </c>
      <c r="H198" s="37" t="e">
        <f>H194+1</f>
        <v>#REF!</v>
      </c>
    </row>
    <row r="199" spans="1:8">
      <c r="A199" s="439"/>
      <c r="B199" s="35" t="s">
        <v>38</v>
      </c>
      <c r="C199" s="35" t="s">
        <v>109</v>
      </c>
      <c r="D199" s="66" t="s">
        <v>539</v>
      </c>
      <c r="E199" s="248" t="s">
        <v>1036</v>
      </c>
      <c r="F199" s="37"/>
      <c r="G199" s="24" t="e">
        <f>G193</f>
        <v>#REF!</v>
      </c>
      <c r="H199" s="37" t="e">
        <f t="shared" si="20"/>
        <v>#REF!</v>
      </c>
    </row>
    <row r="200" spans="1:8">
      <c r="A200" s="439"/>
      <c r="B200" s="39" t="s">
        <v>252</v>
      </c>
      <c r="C200" s="35" t="s">
        <v>109</v>
      </c>
      <c r="D200" s="47" t="s">
        <v>492</v>
      </c>
      <c r="E200" s="99"/>
      <c r="F200" s="37"/>
      <c r="H200" s="37"/>
    </row>
    <row r="201" spans="1:8">
      <c r="A201" s="48"/>
      <c r="B201" s="49"/>
      <c r="C201" s="51"/>
      <c r="D201" s="52"/>
      <c r="E201" s="52"/>
      <c r="F201" s="52"/>
      <c r="G201" s="52"/>
      <c r="H201" s="37" t="e">
        <f>H199+1</f>
        <v>#REF!</v>
      </c>
    </row>
    <row r="202" spans="1:8" ht="24.75" customHeight="1">
      <c r="A202" s="524" t="s">
        <v>171</v>
      </c>
      <c r="B202" s="35" t="s">
        <v>36</v>
      </c>
      <c r="C202" s="35" t="s">
        <v>109</v>
      </c>
      <c r="D202" s="47" t="s">
        <v>82</v>
      </c>
      <c r="E202" s="47" t="s">
        <v>1179</v>
      </c>
      <c r="F202" s="37"/>
      <c r="G202" s="24" t="str">
        <f>A202</f>
        <v>PRODUCT LIFCYCLE CASH FLOWS</v>
      </c>
      <c r="H202" s="37" t="e">
        <f t="shared" si="20"/>
        <v>#REF!</v>
      </c>
    </row>
    <row r="203" spans="1:8" s="238" customFormat="1" ht="24.75" customHeight="1">
      <c r="A203" s="440"/>
      <c r="B203" s="246" t="s">
        <v>36</v>
      </c>
      <c r="C203" s="246" t="s">
        <v>109</v>
      </c>
      <c r="D203" s="248" t="s">
        <v>1181</v>
      </c>
      <c r="E203" s="248" t="s">
        <v>1180</v>
      </c>
      <c r="F203" s="247"/>
      <c r="G203" s="245"/>
      <c r="H203" s="247"/>
    </row>
    <row r="204" spans="1:8" ht="24.75" customHeight="1">
      <c r="A204" s="440"/>
      <c r="B204" s="65" t="s">
        <v>420</v>
      </c>
      <c r="C204" s="35" t="s">
        <v>109</v>
      </c>
      <c r="D204" s="47" t="s">
        <v>420</v>
      </c>
      <c r="E204" s="47" t="s">
        <v>190</v>
      </c>
      <c r="F204" s="37"/>
      <c r="G204" s="24" t="str">
        <f>G202</f>
        <v>PRODUCT LIFCYCLE CASH FLOWS</v>
      </c>
      <c r="H204" s="37" t="e">
        <f>H202+1</f>
        <v>#REF!</v>
      </c>
    </row>
    <row r="205" spans="1:8" ht="24.75" customHeight="1">
      <c r="A205" s="440"/>
      <c r="B205" s="65" t="s">
        <v>421</v>
      </c>
      <c r="C205" s="35" t="s">
        <v>100</v>
      </c>
      <c r="D205" s="47" t="s">
        <v>421</v>
      </c>
      <c r="E205" s="47" t="s">
        <v>190</v>
      </c>
      <c r="F205" s="37"/>
      <c r="G205" s="24" t="str">
        <f>G204</f>
        <v>PRODUCT LIFCYCLE CASH FLOWS</v>
      </c>
      <c r="H205" s="37" t="e">
        <f t="shared" si="20"/>
        <v>#REF!</v>
      </c>
    </row>
    <row r="206" spans="1:8" ht="24.75" customHeight="1">
      <c r="A206" s="440"/>
      <c r="B206" s="65" t="s">
        <v>422</v>
      </c>
      <c r="C206" s="35" t="s">
        <v>107</v>
      </c>
      <c r="D206" s="47" t="s">
        <v>423</v>
      </c>
      <c r="E206" s="47" t="s">
        <v>190</v>
      </c>
      <c r="F206" s="37"/>
      <c r="G206" s="24" t="str">
        <f>G205</f>
        <v>PRODUCT LIFCYCLE CASH FLOWS</v>
      </c>
      <c r="H206" s="37" t="e">
        <f t="shared" si="20"/>
        <v>#REF!</v>
      </c>
    </row>
    <row r="207" spans="1:8" ht="24.75" customHeight="1">
      <c r="A207" s="440"/>
      <c r="B207" s="65" t="s">
        <v>424</v>
      </c>
      <c r="C207" s="35" t="s">
        <v>107</v>
      </c>
      <c r="D207" s="47" t="s">
        <v>425</v>
      </c>
      <c r="E207" s="47" t="s">
        <v>190</v>
      </c>
      <c r="F207" s="37"/>
      <c r="G207" s="24" t="str">
        <f>G206</f>
        <v>PRODUCT LIFCYCLE CASH FLOWS</v>
      </c>
      <c r="H207" s="37" t="e">
        <f t="shared" si="20"/>
        <v>#REF!</v>
      </c>
    </row>
    <row r="208" spans="1:8" ht="29.25" customHeight="1">
      <c r="A208" s="440"/>
      <c r="B208" s="65" t="s">
        <v>426</v>
      </c>
      <c r="C208" s="35" t="s">
        <v>103</v>
      </c>
      <c r="D208" s="47" t="s">
        <v>426</v>
      </c>
      <c r="E208" s="35" t="s">
        <v>537</v>
      </c>
      <c r="F208" s="37"/>
      <c r="G208" s="24" t="str">
        <f>G207</f>
        <v>PRODUCT LIFCYCLE CASH FLOWS</v>
      </c>
      <c r="H208" s="37" t="e">
        <f t="shared" si="20"/>
        <v>#REF!</v>
      </c>
    </row>
    <row r="209" spans="1:8" ht="24.75" customHeight="1">
      <c r="A209" s="440"/>
      <c r="B209" s="65" t="s">
        <v>427</v>
      </c>
      <c r="C209" s="35" t="s">
        <v>107</v>
      </c>
      <c r="D209" s="47" t="s">
        <v>428</v>
      </c>
      <c r="E209" s="521" t="s">
        <v>190</v>
      </c>
      <c r="F209" s="37"/>
      <c r="G209" s="24">
        <f>A209</f>
        <v>0</v>
      </c>
      <c r="H209" s="37" t="e">
        <f>#REF!+1</f>
        <v>#REF!</v>
      </c>
    </row>
    <row r="210" spans="1:8" ht="24.75" customHeight="1">
      <c r="A210" s="440"/>
      <c r="B210" s="65" t="s">
        <v>429</v>
      </c>
      <c r="C210" s="35" t="s">
        <v>107</v>
      </c>
      <c r="D210" s="47" t="s">
        <v>430</v>
      </c>
      <c r="E210" s="522"/>
      <c r="F210" s="37"/>
      <c r="G210" s="24">
        <f>G209</f>
        <v>0</v>
      </c>
      <c r="H210" s="37" t="e">
        <f t="shared" si="20"/>
        <v>#REF!</v>
      </c>
    </row>
    <row r="211" spans="1:8" ht="24.75" customHeight="1">
      <c r="A211" s="440"/>
      <c r="B211" s="65" t="s">
        <v>37</v>
      </c>
      <c r="C211" s="35" t="s">
        <v>107</v>
      </c>
      <c r="D211" s="47" t="s">
        <v>157</v>
      </c>
      <c r="E211" s="523"/>
      <c r="F211" s="37"/>
      <c r="G211" s="24" t="e">
        <f>#REF!</f>
        <v>#REF!</v>
      </c>
      <c r="H211" s="37" t="e">
        <f>#REF!+1</f>
        <v>#REF!</v>
      </c>
    </row>
    <row r="212" spans="1:8">
      <c r="A212" s="440"/>
      <c r="B212" s="65" t="s">
        <v>182</v>
      </c>
      <c r="C212" s="35" t="s">
        <v>103</v>
      </c>
      <c r="D212" s="47" t="s">
        <v>431</v>
      </c>
      <c r="E212" s="35" t="s">
        <v>537</v>
      </c>
      <c r="F212" s="37"/>
      <c r="G212" s="24" t="e">
        <f>#REF!</f>
        <v>#REF!</v>
      </c>
      <c r="H212" s="37" t="e">
        <f>#REF!+1</f>
        <v>#REF!</v>
      </c>
    </row>
    <row r="213" spans="1:8" ht="24.75" customHeight="1">
      <c r="A213" s="440"/>
      <c r="B213" s="66" t="s">
        <v>432</v>
      </c>
      <c r="C213" s="35" t="s">
        <v>107</v>
      </c>
      <c r="D213" s="47" t="s">
        <v>433</v>
      </c>
      <c r="E213" s="521" t="s">
        <v>190</v>
      </c>
      <c r="F213" s="37"/>
      <c r="G213" s="24">
        <f>A213</f>
        <v>0</v>
      </c>
      <c r="H213" s="37" t="e">
        <f>#REF!+1</f>
        <v>#REF!</v>
      </c>
    </row>
    <row r="214" spans="1:8">
      <c r="A214" s="440"/>
      <c r="B214" s="66" t="s">
        <v>253</v>
      </c>
      <c r="C214" s="35" t="s">
        <v>107</v>
      </c>
      <c r="D214" s="47" t="s">
        <v>434</v>
      </c>
      <c r="E214" s="523"/>
      <c r="F214" s="37"/>
      <c r="G214" s="24">
        <f t="shared" ref="G214:G220" si="21">G213</f>
        <v>0</v>
      </c>
      <c r="H214" s="37" t="e">
        <f t="shared" ref="H214:H220" si="22">H213+1</f>
        <v>#REF!</v>
      </c>
    </row>
    <row r="215" spans="1:8" ht="32.25" customHeight="1">
      <c r="A215" s="440"/>
      <c r="B215" s="66" t="s">
        <v>435</v>
      </c>
      <c r="C215" s="35" t="s">
        <v>103</v>
      </c>
      <c r="D215" s="47" t="s">
        <v>435</v>
      </c>
      <c r="E215" s="35" t="s">
        <v>537</v>
      </c>
      <c r="F215" s="37"/>
      <c r="G215" s="24">
        <f t="shared" si="21"/>
        <v>0</v>
      </c>
      <c r="H215" s="37" t="e">
        <f t="shared" si="22"/>
        <v>#REF!</v>
      </c>
    </row>
    <row r="216" spans="1:8" ht="22.5" customHeight="1">
      <c r="A216" s="440"/>
      <c r="B216" s="66" t="s">
        <v>436</v>
      </c>
      <c r="C216" s="35" t="s">
        <v>107</v>
      </c>
      <c r="D216" s="47" t="s">
        <v>437</v>
      </c>
      <c r="E216" s="521" t="s">
        <v>190</v>
      </c>
      <c r="F216" s="102"/>
      <c r="G216" s="24">
        <f t="shared" si="21"/>
        <v>0</v>
      </c>
      <c r="H216" s="37" t="e">
        <f t="shared" si="22"/>
        <v>#REF!</v>
      </c>
    </row>
    <row r="217" spans="1:8" ht="22.5" customHeight="1">
      <c r="A217" s="440"/>
      <c r="B217" s="66" t="s">
        <v>438</v>
      </c>
      <c r="C217" s="35" t="s">
        <v>107</v>
      </c>
      <c r="D217" s="47" t="s">
        <v>439</v>
      </c>
      <c r="E217" s="522"/>
      <c r="F217" s="102"/>
      <c r="G217" s="24">
        <f t="shared" si="21"/>
        <v>0</v>
      </c>
      <c r="H217" s="37" t="e">
        <f t="shared" si="22"/>
        <v>#REF!</v>
      </c>
    </row>
    <row r="218" spans="1:8" ht="22.5" customHeight="1">
      <c r="A218" s="440"/>
      <c r="B218" s="66" t="s">
        <v>254</v>
      </c>
      <c r="C218" s="35" t="s">
        <v>107</v>
      </c>
      <c r="D218" s="248" t="s">
        <v>1265</v>
      </c>
      <c r="E218" s="522"/>
      <c r="F218" s="102"/>
      <c r="G218" s="24">
        <f t="shared" si="21"/>
        <v>0</v>
      </c>
      <c r="H218" s="37" t="e">
        <f t="shared" si="22"/>
        <v>#REF!</v>
      </c>
    </row>
    <row r="219" spans="1:8" ht="22.5" customHeight="1">
      <c r="A219" s="440"/>
      <c r="B219" s="66" t="s">
        <v>440</v>
      </c>
      <c r="C219" s="35" t="s">
        <v>107</v>
      </c>
      <c r="D219" s="47" t="s">
        <v>441</v>
      </c>
      <c r="E219" s="522"/>
      <c r="F219" s="102"/>
      <c r="G219" s="24">
        <f t="shared" si="21"/>
        <v>0</v>
      </c>
      <c r="H219" s="37" t="e">
        <f t="shared" si="22"/>
        <v>#REF!</v>
      </c>
    </row>
    <row r="220" spans="1:8" ht="22.5" customHeight="1">
      <c r="A220" s="440"/>
      <c r="B220" s="66" t="s">
        <v>442</v>
      </c>
      <c r="C220" s="35" t="s">
        <v>107</v>
      </c>
      <c r="D220" s="47" t="s">
        <v>443</v>
      </c>
      <c r="E220" s="522"/>
      <c r="F220" s="102"/>
      <c r="G220" s="24">
        <f t="shared" si="21"/>
        <v>0</v>
      </c>
      <c r="H220" s="37" t="e">
        <f t="shared" si="22"/>
        <v>#REF!</v>
      </c>
    </row>
    <row r="221" spans="1:8" ht="24.75" customHeight="1">
      <c r="A221" s="440"/>
      <c r="B221" s="66" t="s">
        <v>35</v>
      </c>
      <c r="C221" s="35" t="s">
        <v>107</v>
      </c>
      <c r="D221" s="47" t="s">
        <v>83</v>
      </c>
      <c r="E221" s="523"/>
      <c r="F221" s="37"/>
      <c r="G221" s="24" t="e">
        <f>#REF!</f>
        <v>#REF!</v>
      </c>
      <c r="H221" s="37" t="e">
        <f>#REF!+1</f>
        <v>#REF!</v>
      </c>
    </row>
    <row r="222" spans="1:8">
      <c r="A222" s="440"/>
      <c r="B222" s="66" t="s">
        <v>111</v>
      </c>
      <c r="C222" s="35" t="s">
        <v>103</v>
      </c>
      <c r="D222" s="47" t="s">
        <v>111</v>
      </c>
      <c r="E222" s="35" t="s">
        <v>537</v>
      </c>
      <c r="F222" s="37"/>
      <c r="G222" s="24" t="e">
        <f t="shared" ref="G222:G226" si="23">G221</f>
        <v>#REF!</v>
      </c>
      <c r="H222" s="37" t="e">
        <f t="shared" ref="H222:H226" si="24">H221+1</f>
        <v>#REF!</v>
      </c>
    </row>
    <row r="223" spans="1:8">
      <c r="A223" s="440"/>
      <c r="B223" s="66" t="s">
        <v>546</v>
      </c>
      <c r="C223" s="35" t="s">
        <v>107</v>
      </c>
      <c r="D223" s="47" t="s">
        <v>748</v>
      </c>
      <c r="E223" s="195"/>
      <c r="F223" s="37"/>
      <c r="H223" s="37"/>
    </row>
    <row r="224" spans="1:8" ht="24.75" customHeight="1">
      <c r="A224" s="440"/>
      <c r="B224" s="98" t="s">
        <v>256</v>
      </c>
      <c r="C224" s="65" t="s">
        <v>1230</v>
      </c>
      <c r="D224" s="66" t="s">
        <v>444</v>
      </c>
      <c r="E224" s="522"/>
      <c r="F224" s="37"/>
      <c r="H224" s="37"/>
    </row>
    <row r="225" spans="1:8" ht="24.75" customHeight="1">
      <c r="A225" s="440"/>
      <c r="B225" s="98" t="s">
        <v>445</v>
      </c>
      <c r="C225" s="35" t="s">
        <v>107</v>
      </c>
      <c r="D225" s="47" t="s">
        <v>446</v>
      </c>
      <c r="E225" s="522"/>
      <c r="F225" s="37"/>
      <c r="G225" s="24" t="e">
        <f>#REF!</f>
        <v>#REF!</v>
      </c>
      <c r="H225" s="37" t="e">
        <f>#REF!+1</f>
        <v>#REF!</v>
      </c>
    </row>
    <row r="226" spans="1:8" ht="24.75" customHeight="1">
      <c r="A226" s="440"/>
      <c r="B226" s="98" t="s">
        <v>447</v>
      </c>
      <c r="C226" s="35" t="s">
        <v>107</v>
      </c>
      <c r="D226" s="47" t="s">
        <v>448</v>
      </c>
      <c r="E226" s="522"/>
      <c r="F226" s="37"/>
      <c r="G226" s="24" t="e">
        <f t="shared" si="23"/>
        <v>#REF!</v>
      </c>
      <c r="H226" s="37" t="e">
        <f t="shared" si="24"/>
        <v>#REF!</v>
      </c>
    </row>
    <row r="227" spans="1:8" ht="22.5" customHeight="1">
      <c r="A227" s="440"/>
      <c r="B227" s="65" t="s">
        <v>34</v>
      </c>
      <c r="C227" s="35" t="s">
        <v>106</v>
      </c>
      <c r="D227" s="54" t="s">
        <v>1446</v>
      </c>
      <c r="E227" s="522"/>
      <c r="G227" s="24">
        <f>A227</f>
        <v>0</v>
      </c>
      <c r="H227" s="37" t="e">
        <f>#REF!+1</f>
        <v>#REF!</v>
      </c>
    </row>
    <row r="228" spans="1:8" ht="22.5" customHeight="1">
      <c r="A228" s="440"/>
      <c r="B228" s="65" t="s">
        <v>895</v>
      </c>
      <c r="C228" s="35" t="s">
        <v>106</v>
      </c>
      <c r="D228" s="54" t="s">
        <v>898</v>
      </c>
      <c r="E228" s="522"/>
      <c r="H228" s="37"/>
    </row>
    <row r="229" spans="1:8" ht="22.5" customHeight="1">
      <c r="A229" s="440"/>
      <c r="B229" s="65" t="s">
        <v>33</v>
      </c>
      <c r="C229" s="35" t="s">
        <v>106</v>
      </c>
      <c r="D229" s="54" t="s">
        <v>84</v>
      </c>
      <c r="E229" s="522"/>
      <c r="G229" s="24">
        <f>G227</f>
        <v>0</v>
      </c>
      <c r="H229" s="37" t="e">
        <f>H227+1</f>
        <v>#REF!</v>
      </c>
    </row>
    <row r="230" spans="1:8" ht="88">
      <c r="A230" s="440"/>
      <c r="B230" s="65" t="s">
        <v>903</v>
      </c>
      <c r="C230" s="35" t="s">
        <v>103</v>
      </c>
      <c r="D230" s="54" t="s">
        <v>802</v>
      </c>
      <c r="E230" s="522"/>
      <c r="F230" s="102"/>
      <c r="H230" s="37"/>
    </row>
    <row r="231" spans="1:8">
      <c r="A231" s="440"/>
      <c r="B231" s="65" t="s">
        <v>896</v>
      </c>
      <c r="C231" s="35" t="s">
        <v>106</v>
      </c>
      <c r="D231" s="54" t="s">
        <v>899</v>
      </c>
      <c r="E231" s="522"/>
      <c r="F231" s="102"/>
      <c r="H231" s="37"/>
    </row>
    <row r="232" spans="1:8" ht="22.5" customHeight="1">
      <c r="A232" s="440"/>
      <c r="B232" s="65" t="s">
        <v>32</v>
      </c>
      <c r="C232" s="35" t="s">
        <v>106</v>
      </c>
      <c r="D232" s="54" t="s">
        <v>85</v>
      </c>
      <c r="E232" s="522"/>
      <c r="G232" s="24">
        <f>G229</f>
        <v>0</v>
      </c>
      <c r="H232" s="37" t="e">
        <f>H229+1</f>
        <v>#REF!</v>
      </c>
    </row>
    <row r="233" spans="1:8" ht="22.5" customHeight="1">
      <c r="A233" s="440"/>
      <c r="B233" s="65" t="s">
        <v>902</v>
      </c>
      <c r="C233" s="35" t="s">
        <v>103</v>
      </c>
      <c r="D233" s="54" t="s">
        <v>803</v>
      </c>
      <c r="E233" s="522"/>
      <c r="F233" s="102"/>
      <c r="H233" s="37"/>
    </row>
    <row r="234" spans="1:8" ht="22.5" customHeight="1">
      <c r="A234" s="440"/>
      <c r="B234" s="65" t="s">
        <v>897</v>
      </c>
      <c r="C234" s="35" t="s">
        <v>106</v>
      </c>
      <c r="D234" s="54" t="s">
        <v>900</v>
      </c>
      <c r="E234" s="522"/>
      <c r="F234" s="102"/>
      <c r="H234" s="37"/>
    </row>
    <row r="235" spans="1:8" ht="22.5" customHeight="1">
      <c r="A235" s="440"/>
      <c r="B235" s="65" t="s">
        <v>449</v>
      </c>
      <c r="C235" s="35" t="s">
        <v>106</v>
      </c>
      <c r="D235" s="54" t="s">
        <v>450</v>
      </c>
      <c r="E235" s="522"/>
      <c r="F235" s="102"/>
      <c r="G235" s="24">
        <f>G232</f>
        <v>0</v>
      </c>
      <c r="H235" s="37" t="e">
        <f>H232+1</f>
        <v>#REF!</v>
      </c>
    </row>
    <row r="236" spans="1:8" ht="22.5" customHeight="1">
      <c r="A236" s="440"/>
      <c r="B236" s="65" t="s">
        <v>451</v>
      </c>
      <c r="C236" s="35" t="s">
        <v>106</v>
      </c>
      <c r="D236" s="54" t="s">
        <v>452</v>
      </c>
      <c r="E236" s="522"/>
      <c r="F236" s="102"/>
      <c r="G236" s="24">
        <f t="shared" ref="G236:G242" si="25">G235</f>
        <v>0</v>
      </c>
      <c r="H236" s="37" t="e">
        <f t="shared" si="20"/>
        <v>#REF!</v>
      </c>
    </row>
    <row r="237" spans="1:8" ht="22.5" customHeight="1">
      <c r="A237" s="440"/>
      <c r="B237" s="65" t="s">
        <v>453</v>
      </c>
      <c r="C237" s="35" t="s">
        <v>106</v>
      </c>
      <c r="D237" s="54" t="s">
        <v>454</v>
      </c>
      <c r="E237" s="522"/>
      <c r="F237" s="102"/>
      <c r="G237" s="24">
        <f t="shared" si="25"/>
        <v>0</v>
      </c>
      <c r="H237" s="37" t="e">
        <f t="shared" si="20"/>
        <v>#REF!</v>
      </c>
    </row>
    <row r="238" spans="1:8" ht="22.5" customHeight="1">
      <c r="A238" s="440"/>
      <c r="B238" s="65" t="s">
        <v>455</v>
      </c>
      <c r="C238" s="35" t="s">
        <v>106</v>
      </c>
      <c r="D238" s="54" t="s">
        <v>456</v>
      </c>
      <c r="E238" s="522"/>
      <c r="F238" s="102"/>
      <c r="G238" s="24">
        <f t="shared" si="25"/>
        <v>0</v>
      </c>
      <c r="H238" s="37" t="e">
        <f t="shared" si="20"/>
        <v>#REF!</v>
      </c>
    </row>
    <row r="239" spans="1:8" ht="88">
      <c r="A239" s="440"/>
      <c r="B239" s="65" t="s">
        <v>457</v>
      </c>
      <c r="C239" s="35" t="s">
        <v>106</v>
      </c>
      <c r="D239" s="54" t="s">
        <v>458</v>
      </c>
      <c r="E239" s="522"/>
      <c r="F239" s="102"/>
      <c r="G239" s="24">
        <f t="shared" si="25"/>
        <v>0</v>
      </c>
      <c r="H239" s="37" t="e">
        <f t="shared" si="20"/>
        <v>#REF!</v>
      </c>
    </row>
    <row r="240" spans="1:8" ht="22.5" customHeight="1">
      <c r="A240" s="440"/>
      <c r="B240" s="65" t="s">
        <v>459</v>
      </c>
      <c r="C240" s="35" t="s">
        <v>106</v>
      </c>
      <c r="D240" s="54" t="s">
        <v>460</v>
      </c>
      <c r="E240" s="522"/>
      <c r="F240" s="102"/>
      <c r="G240" s="24">
        <f t="shared" si="25"/>
        <v>0</v>
      </c>
      <c r="H240" s="37" t="e">
        <f t="shared" si="20"/>
        <v>#REF!</v>
      </c>
    </row>
    <row r="241" spans="1:8" ht="22.5" customHeight="1">
      <c r="A241" s="440"/>
      <c r="B241" s="65" t="s">
        <v>461</v>
      </c>
      <c r="C241" s="35" t="s">
        <v>106</v>
      </c>
      <c r="D241" s="54" t="s">
        <v>462</v>
      </c>
      <c r="E241" s="522"/>
      <c r="F241" s="102"/>
      <c r="G241" s="24">
        <f t="shared" si="25"/>
        <v>0</v>
      </c>
      <c r="H241" s="37" t="e">
        <f t="shared" si="20"/>
        <v>#REF!</v>
      </c>
    </row>
    <row r="242" spans="1:8" ht="22.5" customHeight="1">
      <c r="A242" s="440"/>
      <c r="B242" s="65" t="s">
        <v>463</v>
      </c>
      <c r="C242" s="35" t="s">
        <v>106</v>
      </c>
      <c r="D242" s="54" t="s">
        <v>464</v>
      </c>
      <c r="E242" s="522"/>
      <c r="F242" s="102"/>
      <c r="G242" s="24">
        <f t="shared" si="25"/>
        <v>0</v>
      </c>
      <c r="H242" s="37" t="e">
        <f t="shared" si="20"/>
        <v>#REF!</v>
      </c>
    </row>
    <row r="243" spans="1:8" ht="22.5" customHeight="1">
      <c r="A243" s="440"/>
      <c r="B243" s="65" t="s">
        <v>815</v>
      </c>
      <c r="C243" s="35" t="s">
        <v>103</v>
      </c>
      <c r="D243" s="54" t="s">
        <v>816</v>
      </c>
      <c r="E243" s="522"/>
      <c r="F243" s="102"/>
      <c r="H243" s="37"/>
    </row>
    <row r="244" spans="1:8" ht="88">
      <c r="A244" s="440"/>
      <c r="B244" s="98" t="s">
        <v>465</v>
      </c>
      <c r="C244" s="35" t="s">
        <v>106</v>
      </c>
      <c r="D244" s="54" t="s">
        <v>466</v>
      </c>
      <c r="E244" s="522"/>
      <c r="F244" s="37"/>
      <c r="G244" s="24">
        <f>G242</f>
        <v>0</v>
      </c>
      <c r="H244" s="37" t="e">
        <f>H242+1</f>
        <v>#REF!</v>
      </c>
    </row>
    <row r="245" spans="1:8" ht="22.5" customHeight="1">
      <c r="A245" s="440"/>
      <c r="B245" s="65" t="s">
        <v>112</v>
      </c>
      <c r="C245" s="35" t="s">
        <v>106</v>
      </c>
      <c r="D245" s="54" t="s">
        <v>112</v>
      </c>
      <c r="E245" s="522"/>
      <c r="F245" s="102"/>
      <c r="G245" s="24">
        <f>A245</f>
        <v>0</v>
      </c>
      <c r="H245" s="37" t="e">
        <f>#REF!+1</f>
        <v>#REF!</v>
      </c>
    </row>
    <row r="246" spans="1:8" ht="22.5" customHeight="1">
      <c r="A246" s="440"/>
      <c r="B246" s="65" t="s">
        <v>467</v>
      </c>
      <c r="C246" s="35" t="s">
        <v>106</v>
      </c>
      <c r="D246" s="54" t="s">
        <v>468</v>
      </c>
      <c r="E246" s="522"/>
      <c r="F246" s="102"/>
      <c r="G246" s="24">
        <f>G245</f>
        <v>0</v>
      </c>
      <c r="H246" s="37" t="e">
        <f t="shared" si="20"/>
        <v>#REF!</v>
      </c>
    </row>
    <row r="247" spans="1:8" ht="22.5" customHeight="1">
      <c r="A247" s="440"/>
      <c r="B247" s="65" t="s">
        <v>469</v>
      </c>
      <c r="C247" s="35" t="s">
        <v>106</v>
      </c>
      <c r="D247" s="54" t="s">
        <v>470</v>
      </c>
      <c r="E247" s="522"/>
      <c r="F247" s="102"/>
      <c r="G247" s="24">
        <f>G246</f>
        <v>0</v>
      </c>
      <c r="H247" s="37" t="e">
        <f t="shared" si="20"/>
        <v>#REF!</v>
      </c>
    </row>
    <row r="248" spans="1:8" ht="22.5" customHeight="1">
      <c r="A248" s="440"/>
      <c r="B248" s="65" t="s">
        <v>471</v>
      </c>
      <c r="C248" s="35" t="s">
        <v>106</v>
      </c>
      <c r="D248" s="54" t="s">
        <v>472</v>
      </c>
      <c r="E248" s="522"/>
      <c r="F248" s="102"/>
      <c r="G248" s="24">
        <f>G247</f>
        <v>0</v>
      </c>
      <c r="H248" s="37" t="e">
        <f t="shared" si="20"/>
        <v>#REF!</v>
      </c>
    </row>
    <row r="249" spans="1:8" ht="22.5" customHeight="1">
      <c r="A249" s="440"/>
      <c r="B249" s="220" t="s">
        <v>795</v>
      </c>
      <c r="C249" s="35" t="s">
        <v>106</v>
      </c>
      <c r="D249" s="219" t="s">
        <v>798</v>
      </c>
      <c r="E249" s="522"/>
      <c r="F249" s="102"/>
      <c r="H249" s="37"/>
    </row>
    <row r="250" spans="1:8">
      <c r="A250" s="48"/>
      <c r="B250" s="53"/>
      <c r="C250" s="51"/>
      <c r="D250" s="52"/>
      <c r="E250" s="52"/>
      <c r="F250" s="52"/>
      <c r="G250" s="52"/>
      <c r="H250" s="37" t="e">
        <f>H248+1</f>
        <v>#REF!</v>
      </c>
    </row>
    <row r="251" spans="1:8">
      <c r="A251" s="526" t="s">
        <v>473</v>
      </c>
      <c r="B251" s="66" t="s">
        <v>474</v>
      </c>
      <c r="C251" s="35" t="s">
        <v>103</v>
      </c>
      <c r="D251" s="47" t="s">
        <v>475</v>
      </c>
      <c r="E251" s="35" t="s">
        <v>104</v>
      </c>
      <c r="G251" s="24" t="str">
        <f>A251</f>
        <v>TO BE SETTLED</v>
      </c>
      <c r="H251" s="37" t="e">
        <f>H250+1</f>
        <v>#REF!</v>
      </c>
    </row>
    <row r="252" spans="1:8">
      <c r="A252" s="527"/>
      <c r="B252" s="66" t="s">
        <v>476</v>
      </c>
      <c r="C252" s="35" t="s">
        <v>106</v>
      </c>
      <c r="D252" s="47" t="s">
        <v>477</v>
      </c>
      <c r="E252" s="521" t="s">
        <v>480</v>
      </c>
      <c r="H252" s="37"/>
    </row>
    <row r="253" spans="1:8" ht="33.75" customHeight="1">
      <c r="A253" s="527"/>
      <c r="B253" s="66" t="s">
        <v>478</v>
      </c>
      <c r="C253" s="35" t="s">
        <v>106</v>
      </c>
      <c r="D253" s="47" t="s">
        <v>479</v>
      </c>
      <c r="E253" s="522"/>
      <c r="G253" s="24" t="str">
        <f>G251</f>
        <v>TO BE SETTLED</v>
      </c>
      <c r="H253" s="37" t="e">
        <f>H251+1</f>
        <v>#REF!</v>
      </c>
    </row>
    <row r="254" spans="1:8">
      <c r="A254" s="527"/>
      <c r="B254" s="66" t="s">
        <v>481</v>
      </c>
      <c r="C254" s="35" t="s">
        <v>106</v>
      </c>
      <c r="D254" s="47" t="s">
        <v>482</v>
      </c>
      <c r="E254" s="522"/>
      <c r="G254" s="24" t="str">
        <f>G253</f>
        <v>TO BE SETTLED</v>
      </c>
      <c r="H254" s="37" t="e">
        <f t="shared" si="20"/>
        <v>#REF!</v>
      </c>
    </row>
    <row r="255" spans="1:8">
      <c r="A255" s="527"/>
      <c r="B255" s="66" t="s">
        <v>483</v>
      </c>
      <c r="C255" s="35" t="s">
        <v>106</v>
      </c>
      <c r="D255" s="47" t="s">
        <v>484</v>
      </c>
      <c r="E255" s="522"/>
      <c r="G255" s="24" t="str">
        <f>G254</f>
        <v>TO BE SETTLED</v>
      </c>
      <c r="H255" s="37" t="e">
        <f t="shared" si="20"/>
        <v>#REF!</v>
      </c>
    </row>
    <row r="256" spans="1:8">
      <c r="A256" s="527"/>
      <c r="B256" s="66" t="s">
        <v>485</v>
      </c>
      <c r="C256" s="35" t="s">
        <v>106</v>
      </c>
      <c r="D256" s="47" t="s">
        <v>486</v>
      </c>
      <c r="E256" s="522"/>
      <c r="G256" s="24" t="str">
        <f>G255</f>
        <v>TO BE SETTLED</v>
      </c>
      <c r="H256" s="37" t="e">
        <f t="shared" si="20"/>
        <v>#REF!</v>
      </c>
    </row>
    <row r="257" spans="1:8">
      <c r="A257" s="527"/>
      <c r="B257" s="66" t="s">
        <v>487</v>
      </c>
      <c r="C257" s="35" t="s">
        <v>106</v>
      </c>
      <c r="D257" s="47" t="s">
        <v>488</v>
      </c>
      <c r="E257" s="522"/>
      <c r="G257" s="24" t="str">
        <f>G256</f>
        <v>TO BE SETTLED</v>
      </c>
      <c r="H257" s="37" t="e">
        <f t="shared" si="20"/>
        <v>#REF!</v>
      </c>
    </row>
    <row r="258" spans="1:8">
      <c r="A258" s="528"/>
      <c r="B258" s="66" t="s">
        <v>489</v>
      </c>
      <c r="C258" s="35" t="s">
        <v>106</v>
      </c>
      <c r="D258" s="47" t="s">
        <v>490</v>
      </c>
      <c r="E258" s="523"/>
      <c r="G258" s="24" t="str">
        <f>G256</f>
        <v>TO BE SETTLED</v>
      </c>
      <c r="H258" s="37" t="e">
        <f t="shared" si="20"/>
        <v>#REF!</v>
      </c>
    </row>
    <row r="259" spans="1:8">
      <c r="A259" s="55"/>
      <c r="B259" s="56"/>
      <c r="C259" s="57"/>
      <c r="D259" s="58"/>
      <c r="E259" s="58"/>
      <c r="F259" s="58"/>
      <c r="G259" s="58"/>
      <c r="H259" s="37" t="e">
        <f t="shared" si="20"/>
        <v>#REF!</v>
      </c>
    </row>
    <row r="260" spans="1:8">
      <c r="A260" s="103" t="s">
        <v>491</v>
      </c>
      <c r="B260" s="66" t="s">
        <v>252</v>
      </c>
      <c r="C260" s="35" t="s">
        <v>109</v>
      </c>
      <c r="D260" s="47" t="s">
        <v>492</v>
      </c>
      <c r="E260" s="47"/>
      <c r="G260" s="24" t="str">
        <f>A260</f>
        <v>VM_x000D_(CB)</v>
      </c>
      <c r="H260" s="37" t="e">
        <f>#REF!+1</f>
        <v>#REF!</v>
      </c>
    </row>
    <row r="261" spans="1:8">
      <c r="A261" s="55"/>
      <c r="B261" s="56"/>
      <c r="C261" s="57"/>
      <c r="D261" s="58"/>
      <c r="E261" s="58"/>
      <c r="F261" s="58"/>
      <c r="G261" s="58"/>
      <c r="H261" s="37" t="e">
        <f t="shared" si="20"/>
        <v>#REF!</v>
      </c>
    </row>
    <row r="262" spans="1:8">
      <c r="A262" s="103" t="s">
        <v>493</v>
      </c>
      <c r="B262" s="66" t="s">
        <v>494</v>
      </c>
      <c r="C262" s="35" t="s">
        <v>109</v>
      </c>
      <c r="D262" s="47" t="s">
        <v>495</v>
      </c>
      <c r="E262" s="47"/>
      <c r="G262" s="24" t="str">
        <f>A262</f>
        <v>VM_x000D_(CH)</v>
      </c>
      <c r="H262" s="37" t="e">
        <f t="shared" si="20"/>
        <v>#REF!</v>
      </c>
    </row>
    <row r="263" spans="1:8">
      <c r="A263" s="48"/>
      <c r="B263" s="53"/>
      <c r="C263" s="104"/>
      <c r="D263" s="52"/>
      <c r="E263" s="52"/>
      <c r="F263" s="70"/>
      <c r="G263" s="102"/>
      <c r="H263" s="102"/>
    </row>
    <row r="264" spans="1:8">
      <c r="A264" s="48"/>
      <c r="B264" s="53"/>
      <c r="C264" s="51"/>
      <c r="D264" s="52"/>
      <c r="E264" s="52"/>
      <c r="F264" s="52"/>
      <c r="G264" s="52"/>
      <c r="H264" s="37" t="e">
        <f>#REF!+1</f>
        <v>#REF!</v>
      </c>
    </row>
    <row r="265" spans="1:8">
      <c r="A265" s="526" t="s">
        <v>68</v>
      </c>
      <c r="B265" s="47" t="s">
        <v>31</v>
      </c>
      <c r="C265" s="35" t="s">
        <v>106</v>
      </c>
      <c r="D265" s="47" t="s">
        <v>165</v>
      </c>
      <c r="E265" s="35"/>
      <c r="F265" s="37"/>
    </row>
    <row r="266" spans="1:8">
      <c r="A266" s="527"/>
      <c r="B266" s="47" t="s">
        <v>114</v>
      </c>
      <c r="C266" s="35" t="s">
        <v>106</v>
      </c>
      <c r="D266" s="47" t="s">
        <v>15</v>
      </c>
      <c r="E266" s="54"/>
      <c r="F266" s="37"/>
    </row>
    <row r="267" spans="1:8" ht="33.75" customHeight="1">
      <c r="A267" s="527"/>
      <c r="B267" s="47" t="s">
        <v>29</v>
      </c>
      <c r="C267" s="35" t="s">
        <v>106</v>
      </c>
      <c r="D267" s="47" t="s">
        <v>14</v>
      </c>
      <c r="E267" s="54"/>
      <c r="F267" s="37"/>
    </row>
    <row r="268" spans="1:8">
      <c r="A268" s="527"/>
      <c r="B268" s="47" t="s">
        <v>28</v>
      </c>
      <c r="C268" s="35" t="s">
        <v>106</v>
      </c>
      <c r="D268" s="47" t="s">
        <v>13</v>
      </c>
      <c r="E268" s="54"/>
      <c r="F268" s="37"/>
    </row>
    <row r="269" spans="1:8" ht="55">
      <c r="A269" s="527"/>
      <c r="B269" s="47" t="s">
        <v>27</v>
      </c>
      <c r="C269" s="35" t="s">
        <v>106</v>
      </c>
      <c r="D269" s="47" t="s">
        <v>542</v>
      </c>
      <c r="E269" s="54"/>
      <c r="F269" s="37"/>
    </row>
    <row r="270" spans="1:8">
      <c r="A270" s="55"/>
      <c r="B270" s="56"/>
      <c r="C270" s="57"/>
      <c r="D270" s="58"/>
      <c r="E270" s="58"/>
      <c r="F270" s="70"/>
    </row>
    <row r="271" spans="1:8">
      <c r="A271" s="526" t="s">
        <v>920</v>
      </c>
      <c r="B271" s="47" t="s">
        <v>913</v>
      </c>
      <c r="C271" s="35" t="s">
        <v>106</v>
      </c>
      <c r="D271" s="47" t="s">
        <v>921</v>
      </c>
      <c r="E271" s="2"/>
    </row>
    <row r="272" spans="1:8">
      <c r="A272" s="527"/>
      <c r="B272" s="47" t="s">
        <v>914</v>
      </c>
      <c r="C272" s="35" t="s">
        <v>106</v>
      </c>
      <c r="D272" s="47" t="s">
        <v>922</v>
      </c>
      <c r="E272" s="2"/>
    </row>
    <row r="273" spans="1:6">
      <c r="A273" s="527"/>
      <c r="B273" s="47" t="s">
        <v>915</v>
      </c>
      <c r="C273" s="35" t="s">
        <v>106</v>
      </c>
      <c r="D273" s="47" t="s">
        <v>923</v>
      </c>
      <c r="E273" s="2"/>
    </row>
    <row r="274" spans="1:6">
      <c r="A274" s="527"/>
      <c r="B274" s="47" t="s">
        <v>916</v>
      </c>
      <c r="C274" s="35" t="s">
        <v>106</v>
      </c>
      <c r="D274" s="47" t="s">
        <v>924</v>
      </c>
      <c r="E274" s="2"/>
    </row>
    <row r="275" spans="1:6">
      <c r="A275" s="527"/>
      <c r="B275" s="47" t="s">
        <v>917</v>
      </c>
      <c r="C275" s="35" t="s">
        <v>106</v>
      </c>
      <c r="D275" s="47" t="s">
        <v>925</v>
      </c>
      <c r="E275" s="2"/>
    </row>
    <row r="276" spans="1:6">
      <c r="A276" s="527"/>
      <c r="B276" s="47" t="s">
        <v>967</v>
      </c>
      <c r="C276" s="35" t="s">
        <v>106</v>
      </c>
      <c r="D276" s="47" t="s">
        <v>926</v>
      </c>
      <c r="E276" s="2"/>
    </row>
    <row r="277" spans="1:6">
      <c r="A277" s="527"/>
      <c r="B277" s="47" t="s">
        <v>928</v>
      </c>
      <c r="C277" s="35" t="s">
        <v>106</v>
      </c>
      <c r="D277" s="47" t="s">
        <v>974</v>
      </c>
      <c r="E277" s="2"/>
    </row>
    <row r="278" spans="1:6">
      <c r="A278" s="527"/>
      <c r="B278" s="232" t="s">
        <v>995</v>
      </c>
      <c r="C278" s="35" t="s">
        <v>106</v>
      </c>
      <c r="D278" s="47" t="s">
        <v>996</v>
      </c>
      <c r="E278" s="2"/>
    </row>
    <row r="279" spans="1:6">
      <c r="A279" s="55"/>
      <c r="B279" s="56"/>
      <c r="C279" s="57"/>
      <c r="D279" s="58"/>
      <c r="E279" s="58"/>
      <c r="F279" s="70"/>
    </row>
    <row r="280" spans="1:6">
      <c r="A280" s="531" t="s">
        <v>158</v>
      </c>
      <c r="B280" s="47" t="s">
        <v>930</v>
      </c>
      <c r="C280" s="47" t="s">
        <v>106</v>
      </c>
      <c r="D280" s="47" t="s">
        <v>938</v>
      </c>
      <c r="E280" s="101"/>
    </row>
    <row r="281" spans="1:6">
      <c r="A281" s="532"/>
      <c r="B281" s="47" t="s">
        <v>931</v>
      </c>
      <c r="C281" s="47" t="s">
        <v>106</v>
      </c>
      <c r="D281" s="47" t="s">
        <v>939</v>
      </c>
      <c r="E281" s="101"/>
    </row>
    <row r="282" spans="1:6">
      <c r="A282" s="532"/>
      <c r="B282" s="47" t="s">
        <v>932</v>
      </c>
      <c r="C282" s="47" t="s">
        <v>106</v>
      </c>
      <c r="D282" s="248" t="s">
        <v>1265</v>
      </c>
      <c r="E282" s="101"/>
    </row>
    <row r="283" spans="1:6">
      <c r="A283" s="532"/>
      <c r="B283" s="47" t="s">
        <v>933</v>
      </c>
      <c r="C283" s="47" t="s">
        <v>106</v>
      </c>
      <c r="D283" s="47" t="s">
        <v>941</v>
      </c>
      <c r="E283" s="101"/>
    </row>
    <row r="284" spans="1:6">
      <c r="A284" s="532"/>
      <c r="B284" s="47" t="s">
        <v>934</v>
      </c>
      <c r="C284" s="47" t="s">
        <v>106</v>
      </c>
      <c r="D284" s="47" t="s">
        <v>83</v>
      </c>
      <c r="E284" s="101"/>
    </row>
    <row r="285" spans="1:6">
      <c r="A285" s="532"/>
      <c r="B285" s="47" t="s">
        <v>935</v>
      </c>
      <c r="C285" s="47" t="s">
        <v>106</v>
      </c>
      <c r="D285" s="47" t="s">
        <v>942</v>
      </c>
      <c r="E285" s="101"/>
    </row>
    <row r="286" spans="1:6">
      <c r="A286" s="532"/>
      <c r="B286" s="47" t="s">
        <v>936</v>
      </c>
      <c r="C286" s="47" t="s">
        <v>106</v>
      </c>
      <c r="D286" s="47" t="s">
        <v>798</v>
      </c>
      <c r="E286" s="101"/>
    </row>
    <row r="287" spans="1:6">
      <c r="A287" s="532"/>
      <c r="B287" s="47" t="s">
        <v>937</v>
      </c>
      <c r="C287" s="47" t="s">
        <v>106</v>
      </c>
      <c r="D287" s="47" t="s">
        <v>943</v>
      </c>
      <c r="E287" s="101"/>
    </row>
    <row r="288" spans="1:6">
      <c r="A288" s="55"/>
      <c r="B288" s="56"/>
      <c r="C288" s="57"/>
      <c r="D288" s="58"/>
      <c r="E288" s="58"/>
      <c r="F288" s="70"/>
    </row>
    <row r="289" spans="1:8">
      <c r="A289" s="533" t="s">
        <v>637</v>
      </c>
      <c r="B289" s="47" t="s">
        <v>950</v>
      </c>
      <c r="C289" s="35" t="s">
        <v>106</v>
      </c>
      <c r="D289" s="47" t="s">
        <v>958</v>
      </c>
      <c r="E289" s="101"/>
    </row>
    <row r="290" spans="1:8">
      <c r="A290" s="525"/>
      <c r="B290" s="47" t="s">
        <v>951</v>
      </c>
      <c r="C290" s="35" t="s">
        <v>106</v>
      </c>
      <c r="D290" s="47" t="s">
        <v>959</v>
      </c>
      <c r="E290" s="101"/>
    </row>
    <row r="291" spans="1:8">
      <c r="A291" s="525"/>
      <c r="B291" s="47" t="s">
        <v>952</v>
      </c>
      <c r="C291" s="35" t="s">
        <v>106</v>
      </c>
      <c r="D291" s="47" t="s">
        <v>960</v>
      </c>
      <c r="E291" s="101"/>
    </row>
    <row r="292" spans="1:8">
      <c r="A292" s="525"/>
      <c r="B292" s="47" t="s">
        <v>953</v>
      </c>
      <c r="C292" s="35" t="s">
        <v>106</v>
      </c>
      <c r="D292" s="47" t="s">
        <v>961</v>
      </c>
      <c r="E292" s="101"/>
    </row>
    <row r="293" spans="1:8">
      <c r="A293" s="525"/>
      <c r="B293" s="47" t="s">
        <v>954</v>
      </c>
      <c r="C293" s="35" t="s">
        <v>106</v>
      </c>
      <c r="D293" s="47" t="s">
        <v>962</v>
      </c>
      <c r="E293" s="101"/>
    </row>
    <row r="294" spans="1:8">
      <c r="A294" s="525"/>
      <c r="B294" s="47" t="s">
        <v>955</v>
      </c>
      <c r="C294" s="35" t="s">
        <v>106</v>
      </c>
      <c r="D294" s="47" t="s">
        <v>963</v>
      </c>
      <c r="E294" s="101"/>
    </row>
    <row r="295" spans="1:8">
      <c r="A295" s="525"/>
      <c r="B295" s="47" t="s">
        <v>956</v>
      </c>
      <c r="C295" s="35" t="s">
        <v>106</v>
      </c>
      <c r="D295" s="47" t="s">
        <v>964</v>
      </c>
      <c r="E295" s="101"/>
    </row>
    <row r="296" spans="1:8">
      <c r="A296" s="525"/>
      <c r="B296" s="47" t="s">
        <v>957</v>
      </c>
      <c r="C296" s="35" t="s">
        <v>106</v>
      </c>
      <c r="D296" s="47" t="s">
        <v>965</v>
      </c>
      <c r="E296" s="101"/>
    </row>
    <row r="297" spans="1:8">
      <c r="A297" s="55"/>
      <c r="B297" s="56"/>
      <c r="C297" s="57"/>
      <c r="D297" s="58"/>
      <c r="E297" s="58"/>
      <c r="F297" s="70"/>
    </row>
    <row r="298" spans="1:8">
      <c r="A298" s="534" t="s">
        <v>1278</v>
      </c>
      <c r="B298" s="248" t="s">
        <v>1346</v>
      </c>
      <c r="C298" s="246" t="s">
        <v>99</v>
      </c>
      <c r="D298" s="248" t="s">
        <v>1351</v>
      </c>
    </row>
    <row r="299" spans="1:8">
      <c r="A299" s="518"/>
      <c r="B299" s="248" t="s">
        <v>1342</v>
      </c>
      <c r="C299" s="246" t="s">
        <v>100</v>
      </c>
      <c r="D299" s="248" t="s">
        <v>1345</v>
      </c>
    </row>
    <row r="300" spans="1:8">
      <c r="A300" s="518"/>
      <c r="B300" s="248" t="s">
        <v>1304</v>
      </c>
      <c r="C300" s="246" t="s">
        <v>100</v>
      </c>
      <c r="D300" s="248" t="s">
        <v>1341</v>
      </c>
    </row>
    <row r="301" spans="1:8">
      <c r="A301" s="518"/>
      <c r="B301" s="248" t="s">
        <v>1302</v>
      </c>
      <c r="C301" s="246" t="s">
        <v>100</v>
      </c>
      <c r="D301" s="248" t="s">
        <v>1303</v>
      </c>
    </row>
    <row r="302" spans="1:8" s="238" customFormat="1">
      <c r="A302" s="518"/>
      <c r="B302" s="248" t="s">
        <v>1313</v>
      </c>
      <c r="C302" s="246" t="s">
        <v>100</v>
      </c>
      <c r="D302" s="248" t="s">
        <v>1375</v>
      </c>
      <c r="E302" s="61"/>
      <c r="F302" s="245"/>
      <c r="G302" s="245"/>
      <c r="H302" s="245"/>
    </row>
    <row r="303" spans="1:8" s="238" customFormat="1">
      <c r="A303" s="518"/>
      <c r="B303" s="248" t="s">
        <v>1370</v>
      </c>
      <c r="C303" s="246" t="s">
        <v>100</v>
      </c>
      <c r="D303" s="248" t="s">
        <v>1328</v>
      </c>
      <c r="E303" s="61"/>
      <c r="F303" s="245"/>
      <c r="G303" s="245"/>
      <c r="H303" s="245"/>
    </row>
    <row r="304" spans="1:8" s="238" customFormat="1">
      <c r="A304" s="55"/>
      <c r="B304" s="56"/>
      <c r="C304" s="57"/>
      <c r="D304" s="58"/>
      <c r="E304" s="58"/>
      <c r="F304" s="70"/>
      <c r="G304" s="245"/>
      <c r="H304" s="245"/>
    </row>
    <row r="305" spans="1:8">
      <c r="A305" s="529" t="s">
        <v>1357</v>
      </c>
      <c r="B305" s="248" t="s">
        <v>1117</v>
      </c>
      <c r="C305" s="246" t="s">
        <v>100</v>
      </c>
      <c r="D305" s="250" t="s">
        <v>1382</v>
      </c>
      <c r="E305" s="61" t="s">
        <v>1392</v>
      </c>
    </row>
    <row r="306" spans="1:8" ht="132">
      <c r="A306" s="530"/>
      <c r="B306" s="248" t="s">
        <v>1260</v>
      </c>
      <c r="C306" s="246" t="s">
        <v>106</v>
      </c>
      <c r="D306" s="243" t="s">
        <v>1262</v>
      </c>
    </row>
    <row r="307" spans="1:8" s="238" customFormat="1">
      <c r="A307" s="55"/>
      <c r="B307" s="56"/>
      <c r="C307" s="57"/>
      <c r="D307" s="58"/>
      <c r="E307" s="58"/>
      <c r="F307" s="70"/>
      <c r="G307" s="245"/>
      <c r="H307" s="245"/>
    </row>
    <row r="308" spans="1:8">
      <c r="A308" s="431" t="s">
        <v>1426</v>
      </c>
      <c r="B308" s="246" t="s">
        <v>1429</v>
      </c>
      <c r="C308" s="246" t="s">
        <v>103</v>
      </c>
      <c r="D308" s="246" t="s">
        <v>1299</v>
      </c>
      <c r="E308" s="246" t="s">
        <v>104</v>
      </c>
    </row>
    <row r="309" spans="1:8" ht="49.5" customHeight="1">
      <c r="A309" s="431"/>
      <c r="B309" s="246" t="s">
        <v>1431</v>
      </c>
      <c r="C309" s="246" t="s">
        <v>106</v>
      </c>
      <c r="D309" s="246" t="s">
        <v>1420</v>
      </c>
    </row>
    <row r="310" spans="1:8">
      <c r="A310" s="431"/>
      <c r="B310" s="246" t="s">
        <v>1298</v>
      </c>
      <c r="C310" s="246" t="s">
        <v>1230</v>
      </c>
      <c r="D310" s="246" t="s">
        <v>1300</v>
      </c>
    </row>
    <row r="311" spans="1:8">
      <c r="A311" s="431"/>
      <c r="B311" s="246" t="s">
        <v>1430</v>
      </c>
      <c r="C311" s="246" t="s">
        <v>1230</v>
      </c>
      <c r="D311" s="246" t="s">
        <v>1301</v>
      </c>
    </row>
    <row r="312" spans="1:8">
      <c r="A312" s="133"/>
      <c r="B312" s="133"/>
      <c r="C312" s="133"/>
      <c r="D312" s="133"/>
      <c r="E312" s="133"/>
      <c r="F312" s="133"/>
    </row>
    <row r="313" spans="1:8">
      <c r="A313" s="431" t="s">
        <v>1427</v>
      </c>
      <c r="B313" s="246" t="s">
        <v>1432</v>
      </c>
      <c r="C313" s="246" t="s">
        <v>1440</v>
      </c>
      <c r="D313" s="246" t="s">
        <v>1447</v>
      </c>
    </row>
    <row r="314" spans="1:8">
      <c r="A314" s="431"/>
      <c r="B314" s="246" t="s">
        <v>1433</v>
      </c>
      <c r="C314" s="246" t="s">
        <v>319</v>
      </c>
      <c r="D314" s="246" t="s">
        <v>1413</v>
      </c>
    </row>
    <row r="315" spans="1:8">
      <c r="A315" s="431"/>
      <c r="B315" s="246" t="s">
        <v>1434</v>
      </c>
      <c r="C315" s="246" t="s">
        <v>106</v>
      </c>
      <c r="D315" s="246" t="s">
        <v>1414</v>
      </c>
    </row>
    <row r="316" spans="1:8">
      <c r="A316" s="431"/>
      <c r="B316" s="246" t="s">
        <v>1435</v>
      </c>
      <c r="C316" s="246" t="s">
        <v>106</v>
      </c>
      <c r="D316" s="246" t="s">
        <v>1415</v>
      </c>
    </row>
    <row r="317" spans="1:8">
      <c r="A317" s="431"/>
      <c r="B317" s="246" t="s">
        <v>1409</v>
      </c>
      <c r="C317" s="246" t="s">
        <v>1440</v>
      </c>
      <c r="D317" s="246" t="s">
        <v>1448</v>
      </c>
    </row>
    <row r="318" spans="1:8" ht="132">
      <c r="A318" s="431"/>
      <c r="B318" s="246" t="s">
        <v>1410</v>
      </c>
      <c r="C318" s="246" t="s">
        <v>319</v>
      </c>
      <c r="D318" s="208" t="s">
        <v>1416</v>
      </c>
    </row>
    <row r="319" spans="1:8" ht="88">
      <c r="A319" s="431"/>
      <c r="B319" s="246" t="s">
        <v>1437</v>
      </c>
      <c r="C319" s="246" t="s">
        <v>106</v>
      </c>
      <c r="D319" s="208" t="s">
        <v>1417</v>
      </c>
    </row>
    <row r="320" spans="1:8" ht="132">
      <c r="A320" s="431"/>
      <c r="B320" s="246" t="s">
        <v>1438</v>
      </c>
      <c r="C320" s="246" t="s">
        <v>106</v>
      </c>
      <c r="D320" s="208" t="s">
        <v>1418</v>
      </c>
    </row>
    <row r="321" spans="1:11">
      <c r="A321" s="133"/>
      <c r="B321" s="133"/>
      <c r="C321" s="133"/>
      <c r="D321" s="133"/>
      <c r="E321" s="133"/>
      <c r="F321" s="133"/>
    </row>
    <row r="322" spans="1:11">
      <c r="A322" s="431" t="s">
        <v>1428</v>
      </c>
      <c r="B322" s="246" t="s">
        <v>1376</v>
      </c>
      <c r="C322" s="246" t="s">
        <v>106</v>
      </c>
      <c r="D322" s="208" t="s">
        <v>1378</v>
      </c>
      <c r="J322" s="238"/>
      <c r="K322" s="238"/>
    </row>
    <row r="323" spans="1:11">
      <c r="A323" s="431"/>
      <c r="B323" s="246" t="s">
        <v>1439</v>
      </c>
      <c r="C323" s="246" t="s">
        <v>106</v>
      </c>
      <c r="D323" s="208" t="s">
        <v>1377</v>
      </c>
      <c r="J323" s="238"/>
      <c r="K323" s="238"/>
    </row>
    <row r="324" spans="1:11">
      <c r="A324" s="133"/>
      <c r="B324" s="133"/>
      <c r="C324" s="133"/>
      <c r="D324" s="133"/>
      <c r="E324" s="133"/>
      <c r="F324" s="133"/>
    </row>
    <row r="325" spans="1:11">
      <c r="A325" s="525" t="s">
        <v>1449</v>
      </c>
      <c r="B325" s="371" t="s">
        <v>1460</v>
      </c>
      <c r="C325" s="375" t="s">
        <v>339</v>
      </c>
      <c r="D325" s="78" t="s">
        <v>1471</v>
      </c>
    </row>
    <row r="326" spans="1:11">
      <c r="A326" s="525"/>
      <c r="B326" s="371" t="s">
        <v>1466</v>
      </c>
      <c r="C326" s="375" t="s">
        <v>339</v>
      </c>
      <c r="D326" s="372" t="s">
        <v>1477</v>
      </c>
    </row>
    <row r="327" spans="1:11">
      <c r="A327" s="525"/>
      <c r="B327" s="371" t="s">
        <v>1464</v>
      </c>
      <c r="C327" s="371" t="s">
        <v>1126</v>
      </c>
      <c r="D327" s="78" t="s">
        <v>1475</v>
      </c>
    </row>
    <row r="328" spans="1:11" ht="88">
      <c r="A328" s="525"/>
      <c r="B328" s="371" t="s">
        <v>1459</v>
      </c>
      <c r="C328" s="246" t="s">
        <v>1230</v>
      </c>
      <c r="D328" s="78" t="s">
        <v>1470</v>
      </c>
      <c r="G328" s="246" t="s">
        <v>1461</v>
      </c>
      <c r="H328" s="246" t="s">
        <v>1462</v>
      </c>
      <c r="K328" s="246"/>
    </row>
    <row r="329" spans="1:11">
      <c r="A329" s="525"/>
      <c r="B329" s="371" t="s">
        <v>1452</v>
      </c>
      <c r="C329" s="246" t="s">
        <v>106</v>
      </c>
      <c r="D329" s="372" t="s">
        <v>1455</v>
      </c>
    </row>
    <row r="330" spans="1:11">
      <c r="A330" s="525"/>
      <c r="B330" s="371" t="s">
        <v>1458</v>
      </c>
      <c r="C330" s="246" t="s">
        <v>1230</v>
      </c>
      <c r="D330" s="246" t="s">
        <v>1469</v>
      </c>
    </row>
    <row r="331" spans="1:11">
      <c r="A331" s="525"/>
      <c r="B331" s="371" t="s">
        <v>1451</v>
      </c>
      <c r="C331" s="246" t="s">
        <v>106</v>
      </c>
      <c r="D331" s="236" t="s">
        <v>1454</v>
      </c>
    </row>
    <row r="332" spans="1:11">
      <c r="A332" s="525"/>
      <c r="B332" s="371" t="s">
        <v>1456</v>
      </c>
      <c r="C332" s="261" t="s">
        <v>339</v>
      </c>
      <c r="D332" s="380" t="s">
        <v>1467</v>
      </c>
    </row>
    <row r="333" spans="1:11" s="238" customFormat="1">
      <c r="A333" s="525"/>
      <c r="B333" s="371" t="s">
        <v>1457</v>
      </c>
      <c r="C333" s="246" t="s">
        <v>100</v>
      </c>
      <c r="D333" s="373" t="s">
        <v>1468</v>
      </c>
      <c r="E333" s="61"/>
      <c r="F333" s="245"/>
      <c r="G333" s="245"/>
      <c r="H333" s="245"/>
    </row>
    <row r="334" spans="1:11" s="238" customFormat="1" ht="88">
      <c r="A334" s="525"/>
      <c r="B334" s="371" t="s">
        <v>1461</v>
      </c>
      <c r="C334" s="371" t="s">
        <v>106</v>
      </c>
      <c r="D334" s="78" t="s">
        <v>1472</v>
      </c>
      <c r="E334" s="61"/>
      <c r="F334" s="245"/>
      <c r="G334" s="245"/>
      <c r="H334" s="245"/>
    </row>
    <row r="335" spans="1:11">
      <c r="A335" s="525"/>
      <c r="B335" s="371" t="s">
        <v>1450</v>
      </c>
      <c r="C335" s="371" t="s">
        <v>106</v>
      </c>
      <c r="D335" s="236" t="s">
        <v>1453</v>
      </c>
    </row>
    <row r="336" spans="1:11" ht="88">
      <c r="A336" s="525"/>
      <c r="B336" s="371" t="s">
        <v>1462</v>
      </c>
      <c r="C336" s="246" t="s">
        <v>106</v>
      </c>
      <c r="D336" s="109" t="s">
        <v>1473</v>
      </c>
    </row>
    <row r="337" spans="1:8" ht="88">
      <c r="A337" s="525"/>
      <c r="B337" s="371" t="s">
        <v>1463</v>
      </c>
      <c r="C337" s="246" t="s">
        <v>106</v>
      </c>
      <c r="D337" s="217" t="s">
        <v>1474</v>
      </c>
    </row>
    <row r="338" spans="1:8">
      <c r="A338" s="525"/>
      <c r="B338" s="371" t="s">
        <v>1465</v>
      </c>
      <c r="C338" s="246" t="s">
        <v>106</v>
      </c>
      <c r="D338" s="78" t="s">
        <v>1476</v>
      </c>
    </row>
    <row r="339" spans="1:8" s="238" customFormat="1">
      <c r="A339" s="133"/>
      <c r="B339" s="133"/>
      <c r="C339" s="133"/>
      <c r="D339" s="133"/>
      <c r="E339" s="133"/>
      <c r="F339" s="133"/>
      <c r="G339" s="245"/>
      <c r="H339" s="245"/>
    </row>
  </sheetData>
  <sortState ref="B325:D338">
    <sortCondition ref="B325:B338"/>
  </sortState>
  <customSheetViews>
    <customSheetView guid="{DF5C099A-A735-4458-B3D7-1C8EFB308B1A}" scale="115" fitToPage="1" hiddenColumns="1">
      <pane ySplit="2" topLeftCell="A150" activePane="bottomLeft" state="frozenSplit"/>
      <selection pane="bottomLeft" activeCell="D155" sqref="D155"/>
      <printOptions horizontalCentered="1"/>
      <pageSetup paperSize="5" scale="39" fitToHeight="2" orientation="portrait" horizontalDpi="4294967293" verticalDpi="4294967293"/>
    </customSheetView>
    <customSheetView guid="{A58359F2-8DFE-42CD-B155-98B9EC2D6C4B}" scale="115" showPageBreaks="1" fitToPage="1" hiddenColumns="1">
      <pane ySplit="2" topLeftCell="A207" activePane="bottomLeft" state="frozenSplit"/>
      <selection pane="bottomLeft" activeCell="I213" sqref="I213:I217"/>
      <printOptions horizontalCentered="1"/>
      <pageSetup paperSize="5" scale="32" fitToHeight="2" orientation="portrait" horizontalDpi="4294967293" verticalDpi="4294967293"/>
    </customSheetView>
  </customSheetViews>
  <mergeCells count="32">
    <mergeCell ref="A325:A338"/>
    <mergeCell ref="A193:A200"/>
    <mergeCell ref="A265:A269"/>
    <mergeCell ref="A251:A258"/>
    <mergeCell ref="A271:A278"/>
    <mergeCell ref="A308:A311"/>
    <mergeCell ref="A313:A320"/>
    <mergeCell ref="A322:A323"/>
    <mergeCell ref="A305:A306"/>
    <mergeCell ref="A280:A287"/>
    <mergeCell ref="A289:A296"/>
    <mergeCell ref="A298:A303"/>
    <mergeCell ref="E252:E258"/>
    <mergeCell ref="E216:E221"/>
    <mergeCell ref="E213:E214"/>
    <mergeCell ref="E209:E211"/>
    <mergeCell ref="A202:A249"/>
    <mergeCell ref="E224:E249"/>
    <mergeCell ref="A5:A6"/>
    <mergeCell ref="A8:A11"/>
    <mergeCell ref="A38:A40"/>
    <mergeCell ref="A42:A45"/>
    <mergeCell ref="A13:A35"/>
    <mergeCell ref="A188:A191"/>
    <mergeCell ref="A47:A85"/>
    <mergeCell ref="A178:A186"/>
    <mergeCell ref="A87:A114"/>
    <mergeCell ref="A116:A127"/>
    <mergeCell ref="A129:A138"/>
    <mergeCell ref="A172:A176"/>
    <mergeCell ref="A159:A170"/>
    <mergeCell ref="A140:A156"/>
  </mergeCells>
  <conditionalFormatting sqref="I15:J15">
    <cfRule type="duplicateValues" dxfId="7" priority="25" stopIfTrue="1"/>
  </conditionalFormatting>
  <conditionalFormatting sqref="I20:J20">
    <cfRule type="duplicateValues" dxfId="6" priority="24" stopIfTrue="1"/>
  </conditionalFormatting>
  <conditionalFormatting sqref="J172:J176">
    <cfRule type="duplicateValues" dxfId="5" priority="23" stopIfTrue="1"/>
  </conditionalFormatting>
  <conditionalFormatting sqref="I172:I176">
    <cfRule type="duplicateValues" dxfId="4" priority="22" stopIfTrue="1"/>
  </conditionalFormatting>
  <conditionalFormatting sqref="E271:E278">
    <cfRule type="containsText" dxfId="3" priority="9" operator="containsText" text="false">
      <formula>NOT(ISERROR(SEARCH("false",E271)))</formula>
    </cfRule>
  </conditionalFormatting>
  <printOptions horizontalCentered="1"/>
  <pageMargins left="0.7" right="0.7" top="0.75" bottom="0.75" header="0.3" footer="0.3"/>
  <pageSetup paperSize="5" scale="22" fitToHeight="2" orientation="portrait" horizontalDpi="4294967293" verticalDpi="429496729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DM51"/>
  <sheetViews>
    <sheetView topLeftCell="A5" zoomScale="60" zoomScaleNormal="60" zoomScalePageLayoutView="60" workbookViewId="0">
      <selection activeCell="T17" sqref="T17"/>
    </sheetView>
  </sheetViews>
  <sheetFormatPr baseColWidth="10" defaultColWidth="8.83203125" defaultRowHeight="14" x14ac:dyDescent="0"/>
  <cols>
    <col min="15" max="15" width="14.5" bestFit="1" customWidth="1"/>
  </cols>
  <sheetData>
    <row r="1" spans="1:117" s="12" customFormat="1" ht="20" customHeight="1">
      <c r="A1" s="4" t="s">
        <v>12</v>
      </c>
      <c r="B1" s="63" t="s">
        <v>75</v>
      </c>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row>
    <row r="2" spans="1:117" s="1" customFormat="1" ht="24" customHeight="1">
      <c r="A2" s="4" t="s">
        <v>12</v>
      </c>
      <c r="B2" s="447" t="s">
        <v>72</v>
      </c>
      <c r="C2" s="535"/>
      <c r="D2" s="454" t="s">
        <v>308</v>
      </c>
      <c r="E2" s="536"/>
      <c r="F2" s="447" t="s">
        <v>71</v>
      </c>
      <c r="G2" s="448"/>
      <c r="H2" s="448"/>
      <c r="I2" s="535"/>
      <c r="J2" s="470" t="s">
        <v>70</v>
      </c>
      <c r="K2" s="471"/>
      <c r="L2" s="537" t="s">
        <v>412</v>
      </c>
      <c r="M2" s="538"/>
      <c r="N2" s="539"/>
      <c r="O2" s="214" t="s">
        <v>69</v>
      </c>
      <c r="P2" s="447" t="s">
        <v>158</v>
      </c>
      <c r="Q2" s="448"/>
      <c r="R2" s="448"/>
      <c r="S2" s="448"/>
      <c r="T2" s="448"/>
      <c r="U2" s="448"/>
      <c r="V2" s="448"/>
      <c r="W2" s="448"/>
      <c r="X2" s="448"/>
      <c r="Y2" s="448"/>
      <c r="Z2" s="448"/>
      <c r="AA2" s="448"/>
      <c r="AB2" s="443" t="s">
        <v>473</v>
      </c>
      <c r="AC2" s="443"/>
      <c r="AD2" s="443"/>
      <c r="AE2" s="443"/>
      <c r="AF2" s="443"/>
      <c r="AG2" s="443"/>
      <c r="AH2" s="443"/>
      <c r="AI2" s="471"/>
    </row>
    <row r="3" spans="1:117" s="1" customFormat="1" ht="176">
      <c r="A3" s="75" t="s">
        <v>67</v>
      </c>
      <c r="B3" s="140" t="s">
        <v>496</v>
      </c>
      <c r="C3" s="140" t="s">
        <v>497</v>
      </c>
      <c r="D3" s="140" t="s">
        <v>309</v>
      </c>
      <c r="E3" s="140" t="s">
        <v>173</v>
      </c>
      <c r="F3" s="140" t="s">
        <v>501</v>
      </c>
      <c r="G3" s="140" t="s">
        <v>498</v>
      </c>
      <c r="H3" s="140" t="s">
        <v>499</v>
      </c>
      <c r="I3" s="140" t="s">
        <v>500</v>
      </c>
      <c r="J3" s="140" t="s">
        <v>408</v>
      </c>
      <c r="K3" s="140" t="s">
        <v>410</v>
      </c>
      <c r="L3" s="140" t="s">
        <v>413</v>
      </c>
      <c r="M3" s="140" t="s">
        <v>415</v>
      </c>
      <c r="N3" s="140" t="s">
        <v>416</v>
      </c>
      <c r="O3" s="140" t="s">
        <v>418</v>
      </c>
      <c r="P3" s="140" t="s">
        <v>112</v>
      </c>
      <c r="Q3" s="140" t="s">
        <v>427</v>
      </c>
      <c r="R3" s="140" t="s">
        <v>429</v>
      </c>
      <c r="S3" s="140" t="s">
        <v>420</v>
      </c>
      <c r="T3" s="140" t="s">
        <v>421</v>
      </c>
      <c r="U3" s="140" t="s">
        <v>422</v>
      </c>
      <c r="V3" s="140" t="s">
        <v>424</v>
      </c>
      <c r="W3" s="140" t="s">
        <v>426</v>
      </c>
      <c r="X3" s="140" t="s">
        <v>432</v>
      </c>
      <c r="Y3" s="140" t="s">
        <v>253</v>
      </c>
      <c r="Z3" s="140" t="s">
        <v>435</v>
      </c>
      <c r="AA3" s="140" t="s">
        <v>111</v>
      </c>
      <c r="AB3" s="140" t="s">
        <v>478</v>
      </c>
      <c r="AC3" s="140" t="s">
        <v>481</v>
      </c>
      <c r="AD3" s="140" t="s">
        <v>483</v>
      </c>
      <c r="AE3" s="140" t="s">
        <v>485</v>
      </c>
      <c r="AF3" s="140" t="s">
        <v>487</v>
      </c>
      <c r="AG3" s="140" t="s">
        <v>489</v>
      </c>
      <c r="AH3" s="140" t="s">
        <v>474</v>
      </c>
      <c r="AI3" s="140" t="s">
        <v>476</v>
      </c>
    </row>
    <row r="4" spans="1:117" ht="272.25" customHeight="1">
      <c r="A4" s="75" t="s">
        <v>12</v>
      </c>
      <c r="B4" s="11" t="str">
        <f>VLOOKUP(B3,'Data Fields'!$B:$E,3,0)</f>
        <v>Client account reference at clearing broker</v>
      </c>
      <c r="C4" s="11" t="str">
        <f>VLOOKUP(C3,'Data Fields'!$B:$E,3,0)</f>
        <v>(If applicable) For investment managers that require multiple IOO accounts under one custody account.  The sub account then becomes the separation of the IOO accounts.  "NET" indicates multiple Sub Accounts and/or total Account balances.</v>
      </c>
      <c r="D4" s="11" t="str">
        <f>VLOOKUP(D3,'Data Fields'!$B:$E,3,0)</f>
        <v>Date on which payment (settling on As Of Date) was made</v>
      </c>
      <c r="E4" s="11" t="str">
        <f>VLOOKUP(E3,'Data Fields'!$B:$E,3,0)</f>
        <v>Amount of payment settling on As Of Date.  This is optional and used to track payments that settled on the date of the report, and does not affect current margin calculations.</v>
      </c>
      <c r="F4" s="78" t="str">
        <f>VLOOKUP(F3,'Data Fields'!$B:$E,3,0)</f>
        <v>Initial Margin in Cash at COB on As Of Date (Clearing House)</v>
      </c>
      <c r="G4" s="78" t="str">
        <f>VLOOKUP(G3,'Data Fields'!$B:$E,3,0)</f>
        <v>Initial Margin in Non-Cash from Todays trading (T-1) (Clearing House)</v>
      </c>
      <c r="H4" s="78" t="str">
        <f>VLOOKUP(H3,'Data Fields'!$B:$E,3,0)</f>
        <v>Total IM Cash &amp; Non-cash Balance including pending (Clearing House)</v>
      </c>
      <c r="I4" s="78" t="str">
        <f>VLOOKUP(I3,'Data Fields'!$B:$E,3,0)</f>
        <v>Difference between IM Requirement and IM Balance (Clearing House)</v>
      </c>
      <c r="J4" s="11" t="str">
        <f>VLOOKUP(J3,'Data Fields'!$B:$E,3,0)</f>
        <v>Cash Initial Margin currently pending settlement (Clearing Broker)</v>
      </c>
      <c r="K4" s="11" t="str">
        <f>VLOOKUP(K3,'Data Fields'!$B:$E,3,0)</f>
        <v>Non-Cash Initial Margin currently pending settlement (Clearing Broker)</v>
      </c>
      <c r="L4" s="11" t="str">
        <f>VLOOKUP(L3,'Data Fields'!$B:$E,3,0)</f>
        <v>Variation Margin required at COB on As Of Date (Clearing House)</v>
      </c>
      <c r="M4" s="11" t="str">
        <f>VLOOKUP(M3,'Data Fields'!$B:$E,3,0)</f>
        <v xml:space="preserve">VM Balance on As Of Date. Note that, if reported, this field must include Product Lifecycle Cash Flows if they are not included elsewhere (VM Requirement [CB], VM Call [CB], Total Cash Balance, or Total Margin </v>
      </c>
      <c r="N4" s="11" t="str">
        <f>VLOOKUP(N3,'Data Fields'!$B:$E,3,0)</f>
        <v>The sum of VM Current MTM Exposure and VM Total Balance including Pending (Clearing House)</v>
      </c>
      <c r="O4" s="141" t="str">
        <f>VLOOKUP(O3,'Data Fields'!$B:$E,3,0)</f>
        <v>Variation Margin currently pending settlement (Clearing Broker)</v>
      </c>
      <c r="P4" s="78" t="str">
        <f>VLOOKUP(P3,'Data Fields'!$B:$E,3,0)</f>
        <v>Clearing Broker Commission</v>
      </c>
      <c r="Q4" s="78" t="str">
        <f>VLOOKUP(Q3,'Data Fields'!$B:$E,3,0)</f>
        <v>Interest accrued on As Of Date on IM and excess cash margin balances</v>
      </c>
      <c r="R4" s="78" t="str">
        <f>VLOOKUP(R3,'Data Fields'!$B:$E,3,0)</f>
        <v>Total interest accrued through As Of Date on IM and excess cash margin balances</v>
      </c>
      <c r="S4" s="78" t="str">
        <f>VLOOKUP(S3,'Data Fields'!$B:$E,3,0)</f>
        <v>Accrued PAI Amount</v>
      </c>
      <c r="T4" s="78" t="str">
        <f>VLOOKUP(T3,'Data Fields'!$B:$E,3,0)</f>
        <v>PAI Index Name</v>
      </c>
      <c r="U4" s="78" t="str">
        <f>VLOOKUP(U3,'Data Fields'!$B:$E,3,0)</f>
        <v>PAI Rate</v>
      </c>
      <c r="V4" s="78" t="str">
        <f>VLOOKUP(V3,'Data Fields'!$B:$E,3,0)</f>
        <v>PAI Payment (not paid daily)</v>
      </c>
      <c r="W4" s="78" t="str">
        <f>VLOOKUP(W3,'Data Fields'!$B:$E,3,0)</f>
        <v>PAI Currency</v>
      </c>
      <c r="X4" s="78" t="str">
        <f>VLOOKUP(X3,'Data Fields'!$B:$E,3,0)</f>
        <v>Daily (Coupon Interest) amount</v>
      </c>
      <c r="Y4" s="78" t="str">
        <f>VLOOKUP(Y3,'Data Fields'!$B:$E,3,0)</f>
        <v>Accrued (Coupon interest) amount.  Note that in the case of IRS coupons, this field represents the net of Pay and Receive legs.</v>
      </c>
      <c r="Z4" s="78" t="str">
        <f>VLOOKUP(Z3,'Data Fields'!$B:$E,3,0)</f>
        <v>Coupon Interest Currency</v>
      </c>
      <c r="AA4" s="78" t="str">
        <f>VLOOKUP(AA3,'Data Fields'!$B:$E,3,0)</f>
        <v>Coupon Payment Currency</v>
      </c>
      <c r="AB4" s="78" t="str">
        <f>VLOOKUP(AB3,'Data Fields'!$B:$E,3,0)</f>
        <v>IM Payment Amount, equivalent to Net Total Initial Margin Call [CB], this field is to record payment</v>
      </c>
      <c r="AC4" s="78" t="str">
        <f>VLOOKUP(AC3,'Data Fields'!$B:$E,3,0)</f>
        <v>Net VM Payment Amount, equivalent to VM Call [CB], net of Coupons, Fees, PAI, Interest and all other payments not listed separately in the To Be Settled section</v>
      </c>
      <c r="AD4" s="78" t="str">
        <f>VLOOKUP(AD3,'Data Fields'!$B:$E,3,0)</f>
        <v>Net combined payment of CB and CH, IM and VM, as well as Coupons, Fees, PAI, Interest and all other payments not listed separately in the To Be Settled section</v>
      </c>
      <c r="AE4" s="78" t="str">
        <f>VLOOKUP(AE3,'Data Fields'!$B:$E,3,0)</f>
        <v>Daily commissions payment, if paid separately</v>
      </c>
      <c r="AF4" s="78" t="str">
        <f>VLOOKUP(AF3,'Data Fields'!$B:$E,3,0)</f>
        <v>Any related payment that is sent separately but not otherwise listed.</v>
      </c>
      <c r="AG4" s="78" t="str">
        <f>VLOOKUP(AG3,'Data Fields'!$B:$E,3,0)</f>
        <v>Total Cashflow Amount, if combined into one net payment, including all Margin Calls, Coupons, Fees, Commissions, PAI, Interest, etc.</v>
      </c>
      <c r="AH4" s="78" t="str">
        <f>VLOOKUP(AH3,'Data Fields'!$B:$E,3,0)</f>
        <v>Payment Currency for Settlements</v>
      </c>
      <c r="AI4" s="78" t="str">
        <f>VLOOKUP(AI3,'Data Fields'!$B:$E,3,0)</f>
        <v>The FX rate used to convert Base Currency to Payment Currency</v>
      </c>
    </row>
    <row r="5" spans="1:117" ht="44">
      <c r="A5" s="75" t="s">
        <v>12</v>
      </c>
      <c r="B5" s="78" t="s">
        <v>7</v>
      </c>
      <c r="C5" s="78" t="s">
        <v>8</v>
      </c>
      <c r="D5" s="78" t="s">
        <v>8</v>
      </c>
      <c r="E5" s="78" t="s">
        <v>8</v>
      </c>
      <c r="F5" s="78" t="s">
        <v>8</v>
      </c>
      <c r="G5" s="78" t="s">
        <v>8</v>
      </c>
      <c r="H5" s="78" t="s">
        <v>8</v>
      </c>
      <c r="I5" s="78" t="s">
        <v>8</v>
      </c>
      <c r="J5" s="78" t="s">
        <v>8</v>
      </c>
      <c r="K5" s="78" t="s">
        <v>8</v>
      </c>
      <c r="L5" s="78" t="s">
        <v>7</v>
      </c>
      <c r="M5" s="78" t="s">
        <v>8</v>
      </c>
      <c r="N5" s="78" t="s">
        <v>8</v>
      </c>
      <c r="O5" s="143" t="s">
        <v>8</v>
      </c>
      <c r="P5" s="78" t="s">
        <v>7</v>
      </c>
      <c r="Q5" s="78" t="s">
        <v>7</v>
      </c>
      <c r="R5" s="78" t="s">
        <v>7</v>
      </c>
      <c r="S5" s="78" t="s">
        <v>7</v>
      </c>
      <c r="T5" s="78" t="s">
        <v>7</v>
      </c>
      <c r="U5" s="78" t="s">
        <v>7</v>
      </c>
      <c r="V5" s="78" t="s">
        <v>7</v>
      </c>
      <c r="W5" s="78" t="s">
        <v>7</v>
      </c>
      <c r="X5" s="78" t="s">
        <v>7</v>
      </c>
      <c r="Y5" s="78" t="s">
        <v>7</v>
      </c>
      <c r="Z5" s="78" t="s">
        <v>7</v>
      </c>
      <c r="AA5" s="78" t="s">
        <v>7</v>
      </c>
      <c r="AB5" s="89" t="s">
        <v>10</v>
      </c>
      <c r="AC5" s="89" t="s">
        <v>10</v>
      </c>
      <c r="AD5" s="89" t="s">
        <v>10</v>
      </c>
      <c r="AE5" s="89" t="s">
        <v>8</v>
      </c>
      <c r="AF5" s="89" t="s">
        <v>8</v>
      </c>
      <c r="AG5" s="89" t="s">
        <v>10</v>
      </c>
      <c r="AH5" s="89" t="s">
        <v>7</v>
      </c>
      <c r="AI5" s="89" t="s">
        <v>7</v>
      </c>
    </row>
    <row r="6" spans="1:117" ht="44">
      <c r="A6" s="79" t="s">
        <v>6</v>
      </c>
      <c r="B6" s="79" t="s">
        <v>4</v>
      </c>
      <c r="C6" s="79" t="s">
        <v>4</v>
      </c>
      <c r="D6" s="79" t="s">
        <v>4</v>
      </c>
      <c r="E6" s="79" t="s">
        <v>4</v>
      </c>
      <c r="F6" s="79" t="s">
        <v>4</v>
      </c>
      <c r="G6" s="79" t="s">
        <v>4</v>
      </c>
      <c r="H6" s="79" t="s">
        <v>4</v>
      </c>
      <c r="I6" s="79" t="s">
        <v>4</v>
      </c>
      <c r="J6" s="79" t="s">
        <v>4</v>
      </c>
      <c r="K6" s="79" t="s">
        <v>4</v>
      </c>
      <c r="L6" s="79" t="s">
        <v>4</v>
      </c>
      <c r="M6" s="79" t="s">
        <v>4</v>
      </c>
      <c r="N6" s="79" t="s">
        <v>4</v>
      </c>
      <c r="O6" s="144" t="s">
        <v>4</v>
      </c>
      <c r="P6" s="79" t="s">
        <v>4</v>
      </c>
      <c r="Q6" s="79" t="s">
        <v>4</v>
      </c>
      <c r="R6" s="79" t="s">
        <v>4</v>
      </c>
      <c r="S6" s="79" t="s">
        <v>4</v>
      </c>
      <c r="T6" s="79" t="s">
        <v>4</v>
      </c>
      <c r="U6" s="79" t="s">
        <v>4</v>
      </c>
      <c r="V6" s="79" t="s">
        <v>4</v>
      </c>
      <c r="W6" s="79" t="s">
        <v>4</v>
      </c>
      <c r="X6" s="79" t="s">
        <v>4</v>
      </c>
      <c r="Y6" s="79" t="s">
        <v>4</v>
      </c>
      <c r="Z6" s="79" t="s">
        <v>4</v>
      </c>
      <c r="AA6" s="79" t="s">
        <v>4</v>
      </c>
      <c r="AB6" s="155" t="s">
        <v>4</v>
      </c>
      <c r="AC6" s="155" t="s">
        <v>4</v>
      </c>
      <c r="AD6" s="155" t="s">
        <v>4</v>
      </c>
      <c r="AE6" s="155" t="s">
        <v>4</v>
      </c>
      <c r="AF6" s="155" t="s">
        <v>4</v>
      </c>
      <c r="AG6" s="155" t="s">
        <v>4</v>
      </c>
      <c r="AH6" s="155" t="s">
        <v>4</v>
      </c>
      <c r="AI6" s="155" t="s">
        <v>4</v>
      </c>
    </row>
    <row r="8" spans="1:117" s="12" customFormat="1" ht="20" customHeight="1">
      <c r="A8" s="4" t="s">
        <v>12</v>
      </c>
      <c r="B8" s="80" t="s">
        <v>191</v>
      </c>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row>
    <row r="9" spans="1:117" s="1" customFormat="1" ht="53.25" customHeight="1">
      <c r="A9" s="4" t="s">
        <v>12</v>
      </c>
      <c r="B9" s="197" t="s">
        <v>72</v>
      </c>
      <c r="C9" s="542" t="s">
        <v>192</v>
      </c>
      <c r="D9" s="542"/>
      <c r="E9" s="542"/>
      <c r="F9" s="543"/>
      <c r="G9" s="492" t="s">
        <v>26</v>
      </c>
      <c r="H9" s="493"/>
      <c r="I9" s="541"/>
      <c r="J9" s="472" t="s">
        <v>193</v>
      </c>
      <c r="K9" s="473"/>
      <c r="L9" s="473"/>
      <c r="M9" s="473"/>
      <c r="N9" s="473"/>
      <c r="O9" s="474"/>
      <c r="P9" s="492" t="s">
        <v>194</v>
      </c>
      <c r="Q9" s="541"/>
      <c r="R9" s="196" t="s">
        <v>196</v>
      </c>
      <c r="S9" s="215" t="s">
        <v>412</v>
      </c>
      <c r="T9" s="472" t="s">
        <v>158</v>
      </c>
      <c r="U9" s="473"/>
      <c r="V9" s="473"/>
      <c r="W9" s="473"/>
      <c r="X9" s="473"/>
      <c r="Y9" s="473"/>
      <c r="Z9" s="473"/>
      <c r="AA9" s="473"/>
      <c r="AB9" s="473"/>
      <c r="AC9" s="473"/>
      <c r="AD9" s="473"/>
      <c r="AE9" s="473"/>
      <c r="AF9" s="473"/>
      <c r="AG9" s="473"/>
      <c r="AH9" s="473"/>
    </row>
    <row r="10" spans="1:117" s="1" customFormat="1" ht="132">
      <c r="A10" s="3" t="s">
        <v>67</v>
      </c>
      <c r="B10" s="76" t="s">
        <v>497</v>
      </c>
      <c r="C10" s="76" t="s">
        <v>314</v>
      </c>
      <c r="D10" s="76" t="s">
        <v>316</v>
      </c>
      <c r="E10" s="76" t="s">
        <v>197</v>
      </c>
      <c r="F10" s="76" t="s">
        <v>198</v>
      </c>
      <c r="G10" s="140" t="s">
        <v>325</v>
      </c>
      <c r="H10" s="140" t="s">
        <v>332</v>
      </c>
      <c r="I10" s="140" t="s">
        <v>336</v>
      </c>
      <c r="J10" s="140" t="s">
        <v>362</v>
      </c>
      <c r="K10" s="140" t="s">
        <v>363</v>
      </c>
      <c r="L10" s="140" t="s">
        <v>364</v>
      </c>
      <c r="M10" s="140" t="s">
        <v>350</v>
      </c>
      <c r="N10" s="140" t="s">
        <v>352</v>
      </c>
      <c r="O10" s="140" t="s">
        <v>354</v>
      </c>
      <c r="P10" s="140" t="s">
        <v>369</v>
      </c>
      <c r="Q10" s="140" t="s">
        <v>373</v>
      </c>
      <c r="R10" s="140" t="s">
        <v>404</v>
      </c>
      <c r="S10" s="140" t="s">
        <v>494</v>
      </c>
      <c r="T10" s="140" t="s">
        <v>112</v>
      </c>
      <c r="U10" s="140" t="s">
        <v>435</v>
      </c>
      <c r="V10" s="76" t="s">
        <v>111</v>
      </c>
      <c r="W10" s="140" t="s">
        <v>440</v>
      </c>
      <c r="X10" s="140" t="s">
        <v>442</v>
      </c>
      <c r="Y10" s="140" t="s">
        <v>432</v>
      </c>
      <c r="Z10" s="140" t="s">
        <v>436</v>
      </c>
      <c r="AA10" s="140" t="s">
        <v>438</v>
      </c>
      <c r="AB10" s="140" t="s">
        <v>451</v>
      </c>
      <c r="AC10" s="140" t="s">
        <v>453</v>
      </c>
      <c r="AD10" s="140" t="s">
        <v>455</v>
      </c>
      <c r="AE10" s="140" t="s">
        <v>461</v>
      </c>
      <c r="AF10" s="140" t="s">
        <v>467</v>
      </c>
      <c r="AG10" s="140" t="s">
        <v>469</v>
      </c>
      <c r="AH10" s="140" t="s">
        <v>471</v>
      </c>
    </row>
    <row r="11" spans="1:117" s="1" customFormat="1" ht="252" customHeight="1">
      <c r="A11" s="3" t="s">
        <v>12</v>
      </c>
      <c r="B11" s="209" t="str">
        <f>VLOOKUP(B10,'Data Fields'!$B:$E,3,0)</f>
        <v>(If applicable) For investment managers that require multiple IOO accounts under one custody account.  The sub account then becomes the separation of the IOO accounts.  "NET" indicates multiple Sub Accounts and/or total Account balances.</v>
      </c>
      <c r="C11" s="109" t="str">
        <f>VLOOKUP(C10,'Data Fields'!$B:$E,3,0)</f>
        <v>The clearing member that holds the trade</v>
      </c>
      <c r="D11" s="209" t="str">
        <f>VLOOKUP(D10,'Data Fields'!$B:$E,3,0)</f>
        <v>Placeholder for Legal Entity Identifier</v>
      </c>
      <c r="E11" s="209" t="str">
        <f>VLOOKUP(E10,'Data Fields'!$B:$E,3,0)</f>
        <v>The name of the relevant custodian</v>
      </c>
      <c r="F11" s="209" t="str">
        <f>VLOOKUP(F10,'Data Fields'!$B:$E,3,0)</f>
        <v>Placeholder for Legal Entity Identifier</v>
      </c>
      <c r="G11" s="109" t="str">
        <f>VLOOKUP(G10,'Data Fields'!$B:$E,3,0)</f>
        <v>Trade or position ID at DTCC</v>
      </c>
      <c r="H11" s="109" t="str">
        <f>VLOOKUP(H10,'Data Fields'!$B:$E,3,0)</f>
        <v>Trade Original Notional</v>
      </c>
      <c r="I11" s="209" t="str">
        <f>VLOOKUP(I10,'Data Fields'!$B:$E,3,0)</f>
        <v>Margin or Product Lifecycle Cash Flow settlement date</v>
      </c>
      <c r="J11" s="109" t="str">
        <f>VLOOKUP(J10,'Data Fields'!$B:$E,3,0)</f>
        <v>Day count fraction, 30/360, ACT/360, ACT/365.FIXED, ACT/ACT.ISDA, 30E/360, 30E/360.ISDA</v>
      </c>
      <c r="K11" s="109" t="str">
        <f>VLOOKUP(K10,'Data Fields'!$B:$E,3,0)</f>
        <v>NONE / FOLLOWING / MODFOLLOWING / PRECEDING / MODPRECEDING</v>
      </c>
      <c r="L11" s="109" t="str">
        <f>VLOOKUP(L10,'Data Fields'!$B:$E,3,0)</f>
        <v>Applicable holiday calendar: USNY / EUTA / GBLO / JPTO / etc.</v>
      </c>
      <c r="M11" s="109" t="str">
        <f>VLOOKUP(M10,'Data Fields'!$B:$E,3,0)</f>
        <v>Day count fraction, 30/360, ACT/360, ACT/365.FIXED, ACT/ACT.ISDA, 30E/360, 30E/360.ISDA</v>
      </c>
      <c r="N11" s="109" t="str">
        <f>VLOOKUP(N10,'Data Fields'!$B:$E,3,0)</f>
        <v>NONE / FOLLOWING / MODFOLLOWING / PRECEDING / MODPRECEDING</v>
      </c>
      <c r="O11" s="209" t="str">
        <f>VLOOKUP(O10,'Data Fields'!$B:$E,3,0)</f>
        <v>Applicable holiday calendar: USNY / EUTA / GBLO / JPTO / etc.</v>
      </c>
      <c r="P11" s="109" t="str">
        <f>VLOOKUP(P10,'Data Fields'!$B:$E,3,0)</f>
        <v>ISDA CDS Standard Model</v>
      </c>
      <c r="Q11" s="209" t="str">
        <f>VLOOKUP(Q10,'Data Fields'!$B:$E,3,0)</f>
        <v>Coupon Type: FIXED / FLOATING</v>
      </c>
      <c r="R11" s="209" t="str">
        <f>VLOOKUP(R10,'Data Fields'!$B:$E,3,0)</f>
        <v>The NPV of all of the client's trades maintained  on each relevant DCO as determined by the respective DCO as effect at the close of business on the statement date</v>
      </c>
      <c r="S11" s="211" t="str">
        <f>VLOOKUP(S10,'Data Fields'!$B:$E,3,0)</f>
        <v>Variation Margin Required at the position level, equal to MTM Exposure at COB on As Of Date minus previous MTM Exposure (Clearing House)</v>
      </c>
      <c r="T11" s="109" t="str">
        <f>VLOOKUP(T10,'Data Fields'!$B:$E,3,0)</f>
        <v>Clearing Broker Commission</v>
      </c>
      <c r="U11" s="109" t="str">
        <f>VLOOKUP(U10,'Data Fields'!$B:$E,3,0)</f>
        <v>Coupon Interest Currency</v>
      </c>
      <c r="V11" s="109" t="str">
        <f>VLOOKUP(V10,'Data Fields'!$B:$E,3,0)</f>
        <v>Coupon Payment Currency</v>
      </c>
      <c r="W11" s="109" t="str">
        <f>VLOOKUP(W10,'Data Fields'!$B:$E,3,0)</f>
        <v>Trade Termination Payment</v>
      </c>
      <c r="X11" s="109" t="str">
        <f>VLOOKUP(X10,'Data Fields'!$B:$E,3,0)</f>
        <v>Non-classified coupon payment</v>
      </c>
      <c r="Y11" s="109" t="str">
        <f>VLOOKUP(Y10,'Data Fields'!$B:$E,3,0)</f>
        <v>Daily (Coupon Interest) amount</v>
      </c>
      <c r="Z11" s="109" t="str">
        <f>VLOOKUP(Z10,'Data Fields'!$B:$E,3,0)</f>
        <v>Net Coupon Payment on IRS Trade</v>
      </c>
      <c r="AA11" s="109" t="str">
        <f>VLOOKUP(AA10,'Data Fields'!$B:$E,3,0)</f>
        <v>Option Premium on CDS Trade</v>
      </c>
      <c r="AB11" s="109" t="str">
        <f>VLOOKUP(AB10,'Data Fields'!$B:$E,3,0)</f>
        <v>Per trade fee applied by the exchange</v>
      </c>
      <c r="AC11" s="109" t="str">
        <f>VLOOKUP(AC10,'Data Fields'!$B:$E,3,0)</f>
        <v>Per trade fee applied by middleware provider</v>
      </c>
      <c r="AD11" s="109" t="str">
        <f>VLOOKUP(AD10,'Data Fields'!$B:$E,3,0)</f>
        <v>Per trade regulatory tax/fee</v>
      </c>
      <c r="AE11" s="109" t="str">
        <f>VLOOKUP(AE10,'Data Fields'!$B:$E,3,0)</f>
        <v>Clearing fee applied per trade</v>
      </c>
      <c r="AF11" s="109" t="str">
        <f>VLOOKUP(AF10,'Data Fields'!$B:$E,3,0)</f>
        <v>Commissions Posted on As Of Date</v>
      </c>
      <c r="AG11" s="109" t="str">
        <f>VLOOKUP(AG10,'Data Fields'!$B:$E,3,0)</f>
        <v>Commissions Accrued to Date</v>
      </c>
      <c r="AH11" s="109" t="str">
        <f>VLOOKUP(AH10,'Data Fields'!$B:$E,3,0)</f>
        <v>Total Commission Amount Payable</v>
      </c>
    </row>
    <row r="12" spans="1:117" s="1" customFormat="1" ht="33" customHeight="1">
      <c r="A12" s="3" t="s">
        <v>12</v>
      </c>
      <c r="B12" s="84" t="s">
        <v>8</v>
      </c>
      <c r="C12" s="156" t="s">
        <v>7</v>
      </c>
      <c r="D12" s="156" t="s">
        <v>10</v>
      </c>
      <c r="E12" s="156" t="s">
        <v>7</v>
      </c>
      <c r="F12" s="156" t="s">
        <v>7</v>
      </c>
      <c r="G12" s="84" t="s">
        <v>8</v>
      </c>
      <c r="H12" s="84" t="s">
        <v>8</v>
      </c>
      <c r="I12" s="85" t="s">
        <v>8</v>
      </c>
      <c r="J12" s="108" t="s">
        <v>7</v>
      </c>
      <c r="K12" s="108" t="s">
        <v>7</v>
      </c>
      <c r="L12" s="108" t="s">
        <v>7</v>
      </c>
      <c r="M12" s="84" t="s">
        <v>7</v>
      </c>
      <c r="N12" s="84" t="s">
        <v>7</v>
      </c>
      <c r="O12" s="84" t="s">
        <v>7</v>
      </c>
      <c r="P12" s="156" t="s">
        <v>7</v>
      </c>
      <c r="Q12" s="156" t="s">
        <v>7</v>
      </c>
      <c r="R12" s="156" t="s">
        <v>7</v>
      </c>
      <c r="S12" s="157" t="s">
        <v>8</v>
      </c>
      <c r="T12" s="161" t="s">
        <v>8</v>
      </c>
      <c r="U12" s="159" t="s">
        <v>8</v>
      </c>
      <c r="V12" s="84" t="s">
        <v>8</v>
      </c>
      <c r="W12" s="159" t="s">
        <v>8</v>
      </c>
      <c r="X12" s="159" t="s">
        <v>8</v>
      </c>
      <c r="Y12" s="159" t="s">
        <v>8</v>
      </c>
      <c r="Z12" s="159" t="s">
        <v>8</v>
      </c>
      <c r="AA12" s="159" t="s">
        <v>8</v>
      </c>
      <c r="AB12" s="159" t="s">
        <v>8</v>
      </c>
      <c r="AC12" s="159" t="s">
        <v>8</v>
      </c>
      <c r="AD12" s="159" t="s">
        <v>8</v>
      </c>
      <c r="AE12" s="159" t="s">
        <v>8</v>
      </c>
      <c r="AF12" s="159" t="s">
        <v>8</v>
      </c>
      <c r="AG12" s="159" t="s">
        <v>8</v>
      </c>
      <c r="AH12" s="160" t="s">
        <v>8</v>
      </c>
    </row>
    <row r="13" spans="1:117" s="4" customFormat="1" ht="25" customHeight="1">
      <c r="A13" s="84" t="s">
        <v>6</v>
      </c>
      <c r="B13" s="84" t="s">
        <v>4</v>
      </c>
      <c r="C13" s="156" t="s">
        <v>4</v>
      </c>
      <c r="D13" s="156" t="s">
        <v>4</v>
      </c>
      <c r="E13" s="156" t="s">
        <v>4</v>
      </c>
      <c r="F13" s="156" t="s">
        <v>4</v>
      </c>
      <c r="G13" s="84" t="s">
        <v>4</v>
      </c>
      <c r="H13" s="84" t="s">
        <v>4</v>
      </c>
      <c r="I13" s="85" t="s">
        <v>4</v>
      </c>
      <c r="J13" s="108" t="s">
        <v>4</v>
      </c>
      <c r="K13" s="108" t="s">
        <v>4</v>
      </c>
      <c r="L13" s="108" t="s">
        <v>4</v>
      </c>
      <c r="M13" s="84" t="s">
        <v>4</v>
      </c>
      <c r="N13" s="84" t="s">
        <v>4</v>
      </c>
      <c r="O13" s="84" t="s">
        <v>4</v>
      </c>
      <c r="P13" s="156" t="s">
        <v>4</v>
      </c>
      <c r="Q13" s="156" t="s">
        <v>4</v>
      </c>
      <c r="R13" s="156" t="s">
        <v>4</v>
      </c>
      <c r="S13" s="158" t="s">
        <v>4</v>
      </c>
      <c r="T13" s="161" t="s">
        <v>4</v>
      </c>
      <c r="U13" s="161" t="s">
        <v>4</v>
      </c>
      <c r="V13" s="84" t="s">
        <v>4</v>
      </c>
      <c r="W13" s="161" t="s">
        <v>4</v>
      </c>
      <c r="X13" s="161" t="s">
        <v>4</v>
      </c>
      <c r="Y13" s="161" t="s">
        <v>4</v>
      </c>
      <c r="Z13" s="161" t="s">
        <v>4</v>
      </c>
      <c r="AA13" s="161" t="s">
        <v>4</v>
      </c>
      <c r="AB13" s="161" t="s">
        <v>4</v>
      </c>
      <c r="AC13" s="161" t="s">
        <v>4</v>
      </c>
      <c r="AD13" s="161" t="s">
        <v>4</v>
      </c>
      <c r="AE13" s="161" t="s">
        <v>4</v>
      </c>
      <c r="AF13" s="161" t="s">
        <v>4</v>
      </c>
      <c r="AG13" s="161" t="s">
        <v>4</v>
      </c>
      <c r="AH13" s="162" t="s">
        <v>4</v>
      </c>
    </row>
    <row r="15" spans="1:117" s="12" customFormat="1" ht="20" customHeight="1">
      <c r="A15" s="4" t="s">
        <v>12</v>
      </c>
      <c r="B15" s="80" t="s">
        <v>294</v>
      </c>
      <c r="C15" s="92"/>
      <c r="D15" s="92"/>
      <c r="E15" s="92"/>
      <c r="F15" s="92"/>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117" s="1" customFormat="1" ht="33" customHeight="1">
      <c r="A16" s="4" t="s">
        <v>12</v>
      </c>
      <c r="B16" s="199" t="s">
        <v>72</v>
      </c>
      <c r="C16" s="540" t="s">
        <v>192</v>
      </c>
      <c r="D16" s="513"/>
      <c r="E16" s="200" t="s">
        <v>295</v>
      </c>
      <c r="F16" s="198" t="s">
        <v>196</v>
      </c>
    </row>
    <row r="17" spans="1:92" s="1" customFormat="1" ht="56.25" customHeight="1">
      <c r="A17" s="3" t="s">
        <v>67</v>
      </c>
      <c r="B17" s="207" t="s">
        <v>497</v>
      </c>
      <c r="C17" s="163" t="s">
        <v>314</v>
      </c>
      <c r="D17" s="163" t="s">
        <v>316</v>
      </c>
      <c r="E17" s="163" t="s">
        <v>391</v>
      </c>
      <c r="F17" s="163" t="s">
        <v>406</v>
      </c>
      <c r="G17" s="62"/>
    </row>
    <row r="18" spans="1:92" s="1" customFormat="1" ht="156.75" customHeight="1">
      <c r="A18" s="3" t="s">
        <v>12</v>
      </c>
      <c r="B18" s="93" t="str">
        <f>VLOOKUP(B17,'Data Fields'!$B:$E,3,0)</f>
        <v>(If applicable) For investment managers that require multiple IOO accounts under one custody account.  The sub account then becomes the separation of the IOO accounts.  "NET" indicates multiple Sub Accounts and/or total Account balances.</v>
      </c>
      <c r="C18" s="84" t="str">
        <f>VLOOKUP(C17,'Data Fields'!$B:$E,3,0)</f>
        <v>The clearing member that holds the trade</v>
      </c>
      <c r="D18" s="84" t="str">
        <f>VLOOKUP(D17,'Data Fields'!$B:$E,3,0)</f>
        <v>Placeholder for Legal Entity Identifier</v>
      </c>
      <c r="E18" s="84" t="str">
        <f>VLOOKUP(E17,'Data Fields'!$B:$E,3,0)</f>
        <v>Client name</v>
      </c>
      <c r="F18" s="84" t="str">
        <f>VLOOKUP(F17,'Data Fields'!$B:$E,3,0)</f>
        <v>Base 100 collateral market price</v>
      </c>
      <c r="G18" s="62"/>
    </row>
    <row r="19" spans="1:92" s="1" customFormat="1" ht="33" customHeight="1">
      <c r="A19" s="3" t="s">
        <v>12</v>
      </c>
      <c r="B19" s="160" t="s">
        <v>7</v>
      </c>
      <c r="C19" s="159" t="s">
        <v>7</v>
      </c>
      <c r="D19" s="160" t="s">
        <v>7</v>
      </c>
      <c r="E19" s="93" t="s">
        <v>7</v>
      </c>
      <c r="F19" s="84" t="s">
        <v>7</v>
      </c>
      <c r="G19" s="62"/>
    </row>
    <row r="20" spans="1:92" s="1" customFormat="1" ht="24.75" customHeight="1">
      <c r="A20" s="4" t="s">
        <v>6</v>
      </c>
      <c r="B20" s="165"/>
      <c r="C20" s="164"/>
      <c r="D20" s="165"/>
      <c r="E20" s="166"/>
      <c r="F20" s="94"/>
      <c r="G20" s="62"/>
    </row>
    <row r="22" spans="1:92" s="12" customFormat="1" ht="20" customHeight="1">
      <c r="A22" s="4" t="s">
        <v>12</v>
      </c>
      <c r="B22" s="145" t="s">
        <v>545</v>
      </c>
      <c r="C22" s="145"/>
      <c r="D22" s="145"/>
      <c r="E22" s="146"/>
      <c r="F22" s="146"/>
      <c r="G22" s="146"/>
      <c r="H22" s="146"/>
      <c r="I22" s="146"/>
      <c r="J22" s="146"/>
      <c r="K22" s="146"/>
      <c r="L22" s="146"/>
      <c r="M22" s="146"/>
      <c r="N22" s="146"/>
      <c r="O22" s="146"/>
      <c r="P22" s="146"/>
      <c r="Q22" s="146"/>
      <c r="R22" s="146"/>
      <c r="S22" s="146"/>
      <c r="T22" s="146"/>
      <c r="U22" s="146"/>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92" s="1" customFormat="1" ht="33" customHeight="1">
      <c r="A23" s="4" t="s">
        <v>12</v>
      </c>
      <c r="B23" s="201" t="s">
        <v>72</v>
      </c>
      <c r="C23" s="551" t="s">
        <v>192</v>
      </c>
      <c r="D23" s="552"/>
      <c r="E23" s="553"/>
      <c r="F23" s="554" t="s">
        <v>26</v>
      </c>
      <c r="G23" s="555"/>
      <c r="H23" s="555"/>
      <c r="I23" s="556"/>
      <c r="J23" s="547" t="s">
        <v>194</v>
      </c>
      <c r="K23" s="549"/>
      <c r="L23" s="201" t="s">
        <v>196</v>
      </c>
      <c r="M23" s="547" t="s">
        <v>158</v>
      </c>
      <c r="N23" s="548"/>
      <c r="O23" s="548"/>
      <c r="P23" s="548"/>
      <c r="Q23" s="548"/>
      <c r="R23" s="548"/>
      <c r="S23" s="548"/>
      <c r="T23" s="548"/>
      <c r="U23" s="549"/>
    </row>
    <row r="24" spans="1:92" s="1" customFormat="1" ht="56.25" customHeight="1">
      <c r="A24" s="3" t="s">
        <v>67</v>
      </c>
      <c r="B24" s="149" t="s">
        <v>497</v>
      </c>
      <c r="C24" s="206" t="s">
        <v>197</v>
      </c>
      <c r="D24" s="147" t="s">
        <v>314</v>
      </c>
      <c r="E24" s="205" t="s">
        <v>316</v>
      </c>
      <c r="F24" s="83" t="s">
        <v>332</v>
      </c>
      <c r="G24" s="83" t="s">
        <v>336</v>
      </c>
      <c r="H24" s="147" t="s">
        <v>318</v>
      </c>
      <c r="I24" s="205" t="s">
        <v>325</v>
      </c>
      <c r="J24" s="147" t="s">
        <v>233</v>
      </c>
      <c r="K24" s="205" t="s">
        <v>369</v>
      </c>
      <c r="L24" s="149" t="s">
        <v>404</v>
      </c>
      <c r="M24" s="83" t="s">
        <v>445</v>
      </c>
      <c r="N24" s="83" t="s">
        <v>447</v>
      </c>
      <c r="O24" s="83" t="s">
        <v>435</v>
      </c>
      <c r="P24" s="147" t="s">
        <v>438</v>
      </c>
      <c r="Q24" s="147" t="s">
        <v>451</v>
      </c>
      <c r="R24" s="147" t="s">
        <v>453</v>
      </c>
      <c r="S24" s="147" t="s">
        <v>455</v>
      </c>
      <c r="T24" s="147" t="s">
        <v>461</v>
      </c>
      <c r="U24" s="205" t="s">
        <v>465</v>
      </c>
    </row>
    <row r="25" spans="1:92" s="1" customFormat="1" ht="153.75" customHeight="1">
      <c r="A25" s="3" t="s">
        <v>12</v>
      </c>
      <c r="B25" s="93" t="str">
        <f>VLOOKUP(B24,'Data Fields'!$B:$E,3,0)</f>
        <v>(If applicable) For investment managers that require multiple IOO accounts under one custody account.  The sub account then becomes the separation of the IOO accounts.  "NET" indicates multiple Sub Accounts and/or total Account balances.</v>
      </c>
      <c r="C25" s="108" t="str">
        <f>VLOOKUP(C24,'Data Fields'!$B:$E,3,0)</f>
        <v>The name of the relevant custodian</v>
      </c>
      <c r="D25" s="84" t="str">
        <f>VLOOKUP(D24,'Data Fields'!$B:$E,3,0)</f>
        <v>The clearing member that holds the trade</v>
      </c>
      <c r="E25" s="93" t="str">
        <f>VLOOKUP(E24,'Data Fields'!$B:$E,3,0)</f>
        <v>Placeholder for Legal Entity Identifier</v>
      </c>
      <c r="F25" s="84" t="str">
        <f>VLOOKUP(F24,'Data Fields'!$B:$E,3,0)</f>
        <v>Trade Original Notional</v>
      </c>
      <c r="G25" s="84" t="str">
        <f>VLOOKUP(G24,'Data Fields'!$B:$E,3,0)</f>
        <v>Margin or Product Lifecycle Cash Flow settlement date</v>
      </c>
      <c r="H25" s="84" t="str">
        <f>VLOOKUP(H24,'Data Fields'!$B:$E,3,0)</f>
        <v>New / Terminated / Cancelled / Netted / Amended</v>
      </c>
      <c r="I25" s="93" t="str">
        <f>VLOOKUP(I24,'Data Fields'!$B:$E,3,0)</f>
        <v>Trade or position ID at DTCC</v>
      </c>
      <c r="J25" s="84" t="e">
        <f>VLOOKUP(J24,'Data Fields'!$B:$E,3,0)</f>
        <v>#N/A</v>
      </c>
      <c r="K25" s="93" t="str">
        <f>VLOOKUP(K24,'Data Fields'!$B:$E,3,0)</f>
        <v>ISDA CDS Standard Model</v>
      </c>
      <c r="L25" s="93" t="str">
        <f>VLOOKUP(L24,'Data Fields'!$B:$E,3,0)</f>
        <v>The NPV of all of the client's trades maintained  on each relevant DCO as determined by the respective DCO as effect at the close of business on the statement date</v>
      </c>
      <c r="M25" s="84" t="str">
        <f>VLOOKUP(M24,'Data Fields'!$B:$E,3,0)</f>
        <v>Quarterly banked coupon amounts</v>
      </c>
      <c r="N25" s="84" t="str">
        <f>VLOOKUP(N24,'Data Fields'!$B:$E,3,0)</f>
        <v>Initial coupon amount on trades</v>
      </c>
      <c r="O25" s="84" t="str">
        <f>VLOOKUP(O24,'Data Fields'!$B:$E,3,0)</f>
        <v>Coupon Interest Currency</v>
      </c>
      <c r="P25" s="84" t="str">
        <f>VLOOKUP(P24,'Data Fields'!$B:$E,3,0)</f>
        <v>Option Premium on CDS Trade</v>
      </c>
      <c r="Q25" s="84" t="str">
        <f>VLOOKUP(Q24,'Data Fields'!$B:$E,3,0)</f>
        <v>Per trade fee applied by the exchange</v>
      </c>
      <c r="R25" s="84" t="str">
        <f>VLOOKUP(R24,'Data Fields'!$B:$E,3,0)</f>
        <v>Per trade fee applied by middleware provider</v>
      </c>
      <c r="S25" s="84" t="str">
        <f>VLOOKUP(S24,'Data Fields'!$B:$E,3,0)</f>
        <v>Per trade regulatory tax/fee</v>
      </c>
      <c r="T25" s="84" t="str">
        <f>VLOOKUP(T24,'Data Fields'!$B:$E,3,0)</f>
        <v>Clearing fee applied per trade</v>
      </c>
      <c r="U25" s="93" t="str">
        <f>VLOOKUP(U24,'Data Fields'!$B:$E,3,0)</f>
        <v xml:space="preserve">On swaps, the original strike on the opening trade, expressed in the currency of the security </v>
      </c>
    </row>
    <row r="26" spans="1:92" s="1" customFormat="1" ht="33" customHeight="1">
      <c r="A26" s="3" t="s">
        <v>12</v>
      </c>
      <c r="B26" s="93" t="s">
        <v>7</v>
      </c>
      <c r="C26" s="108" t="s">
        <v>7</v>
      </c>
      <c r="D26" s="84" t="s">
        <v>7</v>
      </c>
      <c r="E26" s="93" t="s">
        <v>10</v>
      </c>
      <c r="F26" s="84" t="s">
        <v>7</v>
      </c>
      <c r="G26" s="84" t="s">
        <v>7</v>
      </c>
      <c r="H26" s="84" t="s">
        <v>8</v>
      </c>
      <c r="I26" s="93" t="s">
        <v>7</v>
      </c>
      <c r="J26" s="84" t="s">
        <v>7</v>
      </c>
      <c r="K26" s="93" t="s">
        <v>7</v>
      </c>
      <c r="L26" s="93" t="s">
        <v>7</v>
      </c>
      <c r="M26" s="84" t="s">
        <v>7</v>
      </c>
      <c r="N26" s="84" t="s">
        <v>7</v>
      </c>
      <c r="O26" s="84" t="s">
        <v>8</v>
      </c>
      <c r="P26" s="84" t="s">
        <v>7</v>
      </c>
      <c r="Q26" s="84" t="s">
        <v>8</v>
      </c>
      <c r="R26" s="84" t="s">
        <v>8</v>
      </c>
      <c r="S26" s="84" t="s">
        <v>8</v>
      </c>
      <c r="T26" s="84" t="s">
        <v>7</v>
      </c>
      <c r="U26" s="93" t="s">
        <v>7</v>
      </c>
    </row>
    <row r="27" spans="1:92" s="1" customFormat="1" ht="24" customHeight="1">
      <c r="A27" s="4" t="s">
        <v>6</v>
      </c>
      <c r="B27" s="166"/>
      <c r="C27" s="111"/>
      <c r="D27" s="94"/>
      <c r="E27" s="96"/>
      <c r="F27" s="94"/>
      <c r="G27" s="94"/>
      <c r="H27" s="94"/>
      <c r="I27" s="166"/>
      <c r="J27" s="94"/>
      <c r="K27" s="166"/>
      <c r="L27" s="166"/>
      <c r="M27" s="94"/>
      <c r="N27" s="94"/>
      <c r="O27" s="94"/>
      <c r="P27" s="94"/>
      <c r="Q27" s="94"/>
      <c r="R27" s="94"/>
      <c r="S27" s="94"/>
      <c r="T27" s="94"/>
      <c r="U27" s="166"/>
    </row>
    <row r="29" spans="1:92" s="12" customFormat="1" ht="20" customHeight="1">
      <c r="A29" s="4" t="s">
        <v>12</v>
      </c>
      <c r="B29" s="145" t="s">
        <v>547</v>
      </c>
      <c r="C29" s="145"/>
      <c r="D29" s="145"/>
      <c r="E29" s="145"/>
      <c r="F29" s="145"/>
      <c r="G29" s="145"/>
      <c r="H29" s="145"/>
      <c r="I29" s="145"/>
      <c r="J29" s="145"/>
      <c r="K29" s="145"/>
      <c r="L29" s="145"/>
      <c r="M29" s="145"/>
      <c r="N29" s="145"/>
      <c r="O29" s="145"/>
      <c r="P29" s="145"/>
      <c r="Q29" s="145"/>
      <c r="R29" s="145"/>
      <c r="S29" s="145"/>
      <c r="T29" s="145"/>
      <c r="U29" s="145"/>
      <c r="V29" s="145"/>
      <c r="W29" s="145"/>
      <c r="X29" s="145"/>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row>
    <row r="30" spans="1:92" s="1" customFormat="1" ht="33" customHeight="1">
      <c r="A30" s="4" t="s">
        <v>12</v>
      </c>
      <c r="B30" s="216" t="s">
        <v>72</v>
      </c>
      <c r="C30" s="551" t="s">
        <v>192</v>
      </c>
      <c r="D30" s="552"/>
      <c r="E30" s="553"/>
      <c r="F30" s="544" t="s">
        <v>26</v>
      </c>
      <c r="G30" s="545"/>
      <c r="H30" s="546"/>
      <c r="I30" s="547" t="s">
        <v>193</v>
      </c>
      <c r="J30" s="548"/>
      <c r="K30" s="548"/>
      <c r="L30" s="548"/>
      <c r="M30" s="548"/>
      <c r="N30" s="548"/>
      <c r="O30" s="548"/>
      <c r="P30" s="549"/>
      <c r="Q30" s="544" t="s">
        <v>158</v>
      </c>
      <c r="R30" s="545"/>
      <c r="S30" s="545"/>
      <c r="T30" s="545"/>
      <c r="U30" s="545"/>
      <c r="V30" s="545"/>
      <c r="W30" s="545"/>
      <c r="X30" s="550"/>
    </row>
    <row r="31" spans="1:92" s="1" customFormat="1" ht="56.25" customHeight="1">
      <c r="A31" s="3" t="s">
        <v>67</v>
      </c>
      <c r="B31" s="149" t="s">
        <v>102</v>
      </c>
      <c r="C31" s="206" t="s">
        <v>197</v>
      </c>
      <c r="D31" s="147" t="s">
        <v>314</v>
      </c>
      <c r="E31" s="205" t="s">
        <v>316</v>
      </c>
      <c r="F31" s="83" t="s">
        <v>332</v>
      </c>
      <c r="G31" s="147" t="s">
        <v>325</v>
      </c>
      <c r="H31" s="205" t="s">
        <v>318</v>
      </c>
      <c r="I31" s="147" t="s">
        <v>230</v>
      </c>
      <c r="J31" s="147" t="s">
        <v>220</v>
      </c>
      <c r="K31" s="147" t="s">
        <v>362</v>
      </c>
      <c r="L31" s="147" t="s">
        <v>363</v>
      </c>
      <c r="M31" s="147" t="s">
        <v>364</v>
      </c>
      <c r="N31" s="147" t="s">
        <v>350</v>
      </c>
      <c r="O31" s="147" t="s">
        <v>352</v>
      </c>
      <c r="P31" s="205" t="s">
        <v>354</v>
      </c>
      <c r="Q31" s="83" t="s">
        <v>463</v>
      </c>
      <c r="R31" s="83" t="s">
        <v>436</v>
      </c>
      <c r="S31" s="83" t="s">
        <v>451</v>
      </c>
      <c r="T31" s="83" t="s">
        <v>453</v>
      </c>
      <c r="U31" s="83" t="s">
        <v>455</v>
      </c>
      <c r="V31" s="83" t="s">
        <v>461</v>
      </c>
      <c r="W31" s="83" t="s">
        <v>435</v>
      </c>
      <c r="X31" s="149" t="s">
        <v>465</v>
      </c>
    </row>
    <row r="32" spans="1:92" s="1" customFormat="1" ht="149.25" customHeight="1">
      <c r="A32" s="3" t="s">
        <v>12</v>
      </c>
      <c r="B32" s="93" t="str">
        <f>VLOOKUP(B31,'Data Fields'!$B:$E,3,0)</f>
        <v>(If applicable) Any distinction used within a client account entity for the purposes of trades, positions, margining, etc.   "NET" indicates multiple Sub Accounts and/or total Account balances.</v>
      </c>
      <c r="C32" s="108" t="str">
        <f>VLOOKUP(C31,'Data Fields'!$B:$E,3,0)</f>
        <v>The name of the relevant custodian</v>
      </c>
      <c r="D32" s="84" t="str">
        <f>VLOOKUP(D31,'Data Fields'!$B:$E,3,0)</f>
        <v>The clearing member that holds the trade</v>
      </c>
      <c r="E32" s="93" t="str">
        <f>VLOOKUP(E31,'Data Fields'!$B:$E,3,0)</f>
        <v>Placeholder for Legal Entity Identifier</v>
      </c>
      <c r="F32" s="84" t="str">
        <f>VLOOKUP(F31,'Data Fields'!$B:$E,3,0)</f>
        <v>Trade Original Notional</v>
      </c>
      <c r="G32" s="84" t="str">
        <f>VLOOKUP(G31,'Data Fields'!$B:$E,3,0)</f>
        <v>Trade or position ID at DTCC</v>
      </c>
      <c r="H32" s="93" t="str">
        <f>VLOOKUP(H31,'Data Fields'!$B:$E,3,0)</f>
        <v>New / Terminated / Cancelled / Netted / Amended</v>
      </c>
      <c r="I32" s="84" t="e">
        <f>VLOOKUP(I31,'Data Fields'!$B:$E,3,0)</f>
        <v>#N/A</v>
      </c>
      <c r="J32" s="84" t="e">
        <f>VLOOKUP(J31,'Data Fields'!$B:$E,3,0)</f>
        <v>#N/A</v>
      </c>
      <c r="K32" s="84" t="str">
        <f>VLOOKUP(K31,'Data Fields'!$B:$E,3,0)</f>
        <v>Day count fraction, 30/360, ACT/360, ACT/365.FIXED, ACT/ACT.ISDA, 30E/360, 30E/360.ISDA</v>
      </c>
      <c r="L32" s="84" t="str">
        <f>VLOOKUP(L31,'Data Fields'!$B:$E,3,0)</f>
        <v>NONE / FOLLOWING / MODFOLLOWING / PRECEDING / MODPRECEDING</v>
      </c>
      <c r="M32" s="84" t="str">
        <f>VLOOKUP(M31,'Data Fields'!$B:$E,3,0)</f>
        <v>Applicable holiday calendar: USNY / EUTA / GBLO / JPTO / etc.</v>
      </c>
      <c r="N32" s="84" t="str">
        <f>VLOOKUP(N31,'Data Fields'!$B:$E,3,0)</f>
        <v>Day count fraction, 30/360, ACT/360, ACT/365.FIXED, ACT/ACT.ISDA, 30E/360, 30E/360.ISDA</v>
      </c>
      <c r="O32" s="84" t="str">
        <f>VLOOKUP(O31,'Data Fields'!$B:$E,3,0)</f>
        <v>NONE / FOLLOWING / MODFOLLOWING / PRECEDING / MODPRECEDING</v>
      </c>
      <c r="P32" s="93" t="str">
        <f>VLOOKUP(P31,'Data Fields'!$B:$E,3,0)</f>
        <v>Applicable holiday calendar: USNY / EUTA / GBLO / JPTO / etc.</v>
      </c>
      <c r="Q32" s="84" t="str">
        <f>VLOOKUP(Q31,'Data Fields'!$B:$E,3,0)</f>
        <v>Non-classified fee</v>
      </c>
      <c r="R32" s="84" t="str">
        <f>VLOOKUP(R31,'Data Fields'!$B:$E,3,0)</f>
        <v>Net Coupon Payment on IRS Trade</v>
      </c>
      <c r="S32" s="84" t="str">
        <f>VLOOKUP(S31,'Data Fields'!$B:$E,3,0)</f>
        <v>Per trade fee applied by the exchange</v>
      </c>
      <c r="T32" s="84" t="str">
        <f>VLOOKUP(T31,'Data Fields'!$B:$E,3,0)</f>
        <v>Per trade fee applied by middleware provider</v>
      </c>
      <c r="U32" s="84" t="str">
        <f>VLOOKUP(U31,'Data Fields'!$B:$E,3,0)</f>
        <v>Per trade regulatory tax/fee</v>
      </c>
      <c r="V32" s="84" t="str">
        <f>VLOOKUP(V31,'Data Fields'!$B:$E,3,0)</f>
        <v>Clearing fee applied per trade</v>
      </c>
      <c r="W32" s="84" t="str">
        <f>VLOOKUP(W31,'Data Fields'!$B:$E,3,0)</f>
        <v>Coupon Interest Currency</v>
      </c>
      <c r="X32" s="93" t="str">
        <f>VLOOKUP(X31,'Data Fields'!$B:$E,3,0)</f>
        <v xml:space="preserve">On swaps, the original strike on the opening trade, expressed in the currency of the security </v>
      </c>
    </row>
    <row r="33" spans="1:57" s="1" customFormat="1" ht="33" customHeight="1">
      <c r="A33" s="3" t="s">
        <v>12</v>
      </c>
      <c r="B33" s="93" t="s">
        <v>7</v>
      </c>
      <c r="C33" s="108" t="s">
        <v>7</v>
      </c>
      <c r="D33" s="84" t="s">
        <v>7</v>
      </c>
      <c r="E33" s="93" t="s">
        <v>10</v>
      </c>
      <c r="F33" s="84" t="s">
        <v>7</v>
      </c>
      <c r="G33" s="84" t="s">
        <v>7</v>
      </c>
      <c r="H33" s="93" t="s">
        <v>8</v>
      </c>
      <c r="I33" s="84" t="s">
        <v>7</v>
      </c>
      <c r="J33" s="84" t="s">
        <v>7</v>
      </c>
      <c r="K33" s="84" t="s">
        <v>7</v>
      </c>
      <c r="L33" s="84" t="s">
        <v>7</v>
      </c>
      <c r="M33" s="84" t="s">
        <v>7</v>
      </c>
      <c r="N33" s="84" t="s">
        <v>7</v>
      </c>
      <c r="O33" s="84" t="s">
        <v>7</v>
      </c>
      <c r="P33" s="93" t="s">
        <v>7</v>
      </c>
      <c r="Q33" s="84" t="s">
        <v>8</v>
      </c>
      <c r="R33" s="84" t="s">
        <v>7</v>
      </c>
      <c r="S33" s="84" t="s">
        <v>8</v>
      </c>
      <c r="T33" s="84" t="s">
        <v>8</v>
      </c>
      <c r="U33" s="84" t="s">
        <v>8</v>
      </c>
      <c r="V33" s="84" t="s">
        <v>7</v>
      </c>
      <c r="W33" s="84" t="s">
        <v>8</v>
      </c>
      <c r="X33" s="93" t="s">
        <v>7</v>
      </c>
    </row>
    <row r="35" spans="1:57" s="12" customFormat="1" ht="20" customHeight="1">
      <c r="A35" s="4" t="s">
        <v>12</v>
      </c>
      <c r="B35" s="145" t="s">
        <v>548</v>
      </c>
      <c r="C35" s="145"/>
      <c r="D35" s="145"/>
      <c r="E35" s="145"/>
      <c r="F35" s="145"/>
      <c r="G35" s="145"/>
      <c r="H35" s="145"/>
      <c r="I35" s="145"/>
      <c r="J35" s="145"/>
      <c r="K35" s="145"/>
      <c r="L35" s="145"/>
      <c r="M35" s="145"/>
      <c r="N35" s="145"/>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row>
    <row r="36" spans="1:57" s="1" customFormat="1" ht="33" customHeight="1">
      <c r="A36" s="4" t="s">
        <v>12</v>
      </c>
      <c r="B36" s="201" t="s">
        <v>72</v>
      </c>
      <c r="C36" s="551" t="s">
        <v>192</v>
      </c>
      <c r="D36" s="552"/>
      <c r="E36" s="553"/>
      <c r="F36" s="554" t="s">
        <v>26</v>
      </c>
      <c r="G36" s="555"/>
      <c r="H36" s="556"/>
      <c r="I36" s="547" t="s">
        <v>158</v>
      </c>
      <c r="J36" s="548"/>
      <c r="K36" s="548"/>
      <c r="L36" s="548"/>
      <c r="M36" s="548"/>
      <c r="N36" s="549"/>
    </row>
    <row r="37" spans="1:57" s="1" customFormat="1" ht="56.25" customHeight="1">
      <c r="A37" s="3" t="s">
        <v>67</v>
      </c>
      <c r="B37" s="149" t="s">
        <v>497</v>
      </c>
      <c r="C37" s="206" t="s">
        <v>197</v>
      </c>
      <c r="D37" s="147" t="s">
        <v>314</v>
      </c>
      <c r="E37" s="205" t="s">
        <v>316</v>
      </c>
      <c r="F37" s="83" t="s">
        <v>332</v>
      </c>
      <c r="G37" s="147" t="s">
        <v>325</v>
      </c>
      <c r="H37" s="205" t="s">
        <v>318</v>
      </c>
      <c r="I37" s="83" t="s">
        <v>463</v>
      </c>
      <c r="J37" s="83" t="s">
        <v>451</v>
      </c>
      <c r="K37" s="83" t="s">
        <v>453</v>
      </c>
      <c r="L37" s="83" t="s">
        <v>455</v>
      </c>
      <c r="M37" s="83" t="s">
        <v>461</v>
      </c>
      <c r="N37" s="149" t="s">
        <v>465</v>
      </c>
    </row>
    <row r="38" spans="1:57" s="1" customFormat="1" ht="158.25" customHeight="1">
      <c r="A38" s="3" t="s">
        <v>12</v>
      </c>
      <c r="B38" s="93" t="str">
        <f>VLOOKUP(B37,'Data Fields'!$B:$E,3,0)</f>
        <v>(If applicable) For investment managers that require multiple IOO accounts under one custody account.  The sub account then becomes the separation of the IOO accounts.  "NET" indicates multiple Sub Accounts and/or total Account balances.</v>
      </c>
      <c r="C38" s="108" t="str">
        <f>VLOOKUP(C37,'Data Fields'!$B:$E,3,0)</f>
        <v>The name of the relevant custodian</v>
      </c>
      <c r="D38" s="84" t="str">
        <f>VLOOKUP(D37,'Data Fields'!$B:$E,3,0)</f>
        <v>The clearing member that holds the trade</v>
      </c>
      <c r="E38" s="93" t="str">
        <f>VLOOKUP(E37,'Data Fields'!$B:$E,3,0)</f>
        <v>Placeholder for Legal Entity Identifier</v>
      </c>
      <c r="F38" s="84" t="str">
        <f>VLOOKUP(F37,'Data Fields'!$B:$E,3,0)</f>
        <v>Trade Original Notional</v>
      </c>
      <c r="G38" s="84" t="str">
        <f>VLOOKUP(G37,'Data Fields'!$B:$E,3,0)</f>
        <v>Trade or position ID at DTCC</v>
      </c>
      <c r="H38" s="93" t="str">
        <f>VLOOKUP(H37,'Data Fields'!$B:$E,3,0)</f>
        <v>New / Terminated / Cancelled / Netted / Amended</v>
      </c>
      <c r="I38" s="84" t="str">
        <f>VLOOKUP(I37,'Data Fields'!$B:$E,3,0)</f>
        <v>Non-classified fee</v>
      </c>
      <c r="J38" s="84" t="str">
        <f>VLOOKUP(J37,'Data Fields'!$B:$E,3,0)</f>
        <v>Per trade fee applied by the exchange</v>
      </c>
      <c r="K38" s="84" t="str">
        <f>VLOOKUP(K37,'Data Fields'!$B:$E,3,0)</f>
        <v>Per trade fee applied by middleware provider</v>
      </c>
      <c r="L38" s="84" t="str">
        <f>VLOOKUP(L37,'Data Fields'!$B:$E,3,0)</f>
        <v>Per trade regulatory tax/fee</v>
      </c>
      <c r="M38" s="84" t="str">
        <f>VLOOKUP(M37,'Data Fields'!$B:$E,3,0)</f>
        <v>Clearing fee applied per trade</v>
      </c>
      <c r="N38" s="93" t="str">
        <f>VLOOKUP(N37,'Data Fields'!$B:$E,3,0)</f>
        <v xml:space="preserve">On swaps, the original strike on the opening trade, expressed in the currency of the security </v>
      </c>
    </row>
    <row r="39" spans="1:57" s="1" customFormat="1" ht="33" customHeight="1">
      <c r="A39" s="3" t="s">
        <v>12</v>
      </c>
      <c r="B39" s="93" t="s">
        <v>7</v>
      </c>
      <c r="C39" s="108" t="s">
        <v>7</v>
      </c>
      <c r="D39" s="84" t="s">
        <v>7</v>
      </c>
      <c r="E39" s="93" t="s">
        <v>10</v>
      </c>
      <c r="F39" s="84" t="s">
        <v>7</v>
      </c>
      <c r="G39" s="84" t="s">
        <v>7</v>
      </c>
      <c r="H39" s="93" t="s">
        <v>8</v>
      </c>
      <c r="I39" s="84" t="s">
        <v>8</v>
      </c>
      <c r="J39" s="84" t="s">
        <v>8</v>
      </c>
      <c r="K39" s="84" t="s">
        <v>8</v>
      </c>
      <c r="L39" s="84" t="s">
        <v>8</v>
      </c>
      <c r="M39" s="84" t="s">
        <v>7</v>
      </c>
      <c r="N39" s="93" t="s">
        <v>7</v>
      </c>
    </row>
    <row r="41" spans="1:57" s="12" customFormat="1" ht="20" customHeight="1">
      <c r="A41" s="4" t="s">
        <v>12</v>
      </c>
      <c r="B41" s="145" t="s">
        <v>549</v>
      </c>
      <c r="C41" s="145"/>
      <c r="D41" s="145"/>
      <c r="E41" s="145"/>
      <c r="F41" s="145"/>
      <c r="G41" s="145"/>
      <c r="H41" s="145"/>
      <c r="I41" s="145"/>
      <c r="J41" s="145"/>
      <c r="K41" s="145"/>
      <c r="L41" s="1"/>
      <c r="M41" s="1"/>
      <c r="N41" s="1"/>
      <c r="O41" s="1"/>
      <c r="P41" s="1"/>
      <c r="Q41" s="1"/>
      <c r="R41" s="1"/>
      <c r="S41" s="1"/>
      <c r="T41" s="1"/>
      <c r="U41" s="1"/>
      <c r="V41" s="1"/>
      <c r="W41" s="1"/>
      <c r="X41" s="1"/>
      <c r="Y41" s="1"/>
      <c r="Z41" s="1"/>
      <c r="AA41" s="1"/>
      <c r="AB41" s="1"/>
      <c r="AC41" s="1"/>
      <c r="AD41" s="1"/>
      <c r="AE41" s="1"/>
      <c r="AF41" s="1"/>
      <c r="AG41" s="1"/>
    </row>
    <row r="42" spans="1:57" s="1" customFormat="1" ht="33" customHeight="1">
      <c r="A42" s="4" t="s">
        <v>12</v>
      </c>
      <c r="B42" s="201" t="s">
        <v>72</v>
      </c>
      <c r="C42" s="551" t="s">
        <v>192</v>
      </c>
      <c r="D42" s="557"/>
      <c r="E42" s="554" t="s">
        <v>295</v>
      </c>
      <c r="F42" s="555"/>
      <c r="G42" s="555"/>
      <c r="H42" s="555"/>
      <c r="I42" s="555"/>
      <c r="J42" s="556"/>
      <c r="K42" s="213" t="s">
        <v>196</v>
      </c>
    </row>
    <row r="43" spans="1:57" s="1" customFormat="1" ht="56.25" customHeight="1">
      <c r="A43" s="3" t="s">
        <v>67</v>
      </c>
      <c r="B43" s="149" t="s">
        <v>497</v>
      </c>
      <c r="C43" s="206" t="s">
        <v>314</v>
      </c>
      <c r="D43" s="205" t="s">
        <v>316</v>
      </c>
      <c r="E43" s="83" t="s">
        <v>303</v>
      </c>
      <c r="F43" s="83" t="s">
        <v>391</v>
      </c>
      <c r="G43" s="83" t="s">
        <v>307</v>
      </c>
      <c r="H43" s="83" t="s">
        <v>393</v>
      </c>
      <c r="I43" s="83" t="s">
        <v>394</v>
      </c>
      <c r="J43" s="205" t="s">
        <v>302</v>
      </c>
      <c r="K43" s="205" t="s">
        <v>406</v>
      </c>
    </row>
    <row r="44" spans="1:57" s="1" customFormat="1" ht="164.25" customHeight="1">
      <c r="A44" s="3" t="s">
        <v>12</v>
      </c>
      <c r="B44" s="93" t="str">
        <f>VLOOKUP(B43,'Data Fields'!$B:$E,3,0)</f>
        <v>(If applicable) For investment managers that require multiple IOO accounts under one custody account.  The sub account then becomes the separation of the IOO accounts.  "NET" indicates multiple Sub Accounts and/or total Account balances.</v>
      </c>
      <c r="C44" s="108" t="str">
        <f>VLOOKUP(C43,'Data Fields'!$B:$E,3,0)</f>
        <v>The clearing member that holds the trade</v>
      </c>
      <c r="D44" s="93" t="str">
        <f>VLOOKUP(D43,'Data Fields'!$B:$E,3,0)</f>
        <v>Placeholder for Legal Entity Identifier</v>
      </c>
      <c r="E44" s="84" t="e">
        <f>VLOOKUP(E43,'Data Fields'!$B:$E,3,0)</f>
        <v>#N/A</v>
      </c>
      <c r="F44" s="84" t="str">
        <f>VLOOKUP(F43,'Data Fields'!$B:$E,3,0)</f>
        <v>Client name</v>
      </c>
      <c r="G44" s="84" t="str">
        <f>VLOOKUP(G43,'Data Fields'!$B:$E,3,0)</f>
        <v>Initial price / face value</v>
      </c>
      <c r="H44" s="84" t="str">
        <f>VLOOKUP(H43,'Data Fields'!$B:$E,3,0)</f>
        <v>Collateral Payment Date</v>
      </c>
      <c r="I44" s="84" t="str">
        <f>VLOOKUP(I43,'Data Fields'!$B:$E,3,0)</f>
        <v>Collateral Settle Date</v>
      </c>
      <c r="J44" s="93" t="str">
        <f>VLOOKUP(J43,'Data Fields'!$B:$E,3,0)</f>
        <v>The name of the product / issue / asset.</v>
      </c>
      <c r="K44" s="93" t="str">
        <f>VLOOKUP(K43,'Data Fields'!$B:$E,3,0)</f>
        <v>Base 100 collateral market price</v>
      </c>
    </row>
    <row r="45" spans="1:57" s="1" customFormat="1" ht="33" customHeight="1">
      <c r="A45" s="3" t="s">
        <v>12</v>
      </c>
      <c r="B45" s="93" t="s">
        <v>7</v>
      </c>
      <c r="C45" s="108" t="s">
        <v>7</v>
      </c>
      <c r="D45" s="93" t="s">
        <v>10</v>
      </c>
      <c r="E45" s="84" t="s">
        <v>7</v>
      </c>
      <c r="F45" s="84" t="s">
        <v>7</v>
      </c>
      <c r="G45" s="84" t="s">
        <v>7</v>
      </c>
      <c r="H45" s="84" t="s">
        <v>7</v>
      </c>
      <c r="I45" s="84" t="s">
        <v>7</v>
      </c>
      <c r="J45" s="93" t="s">
        <v>7</v>
      </c>
      <c r="K45" s="93" t="s">
        <v>7</v>
      </c>
    </row>
    <row r="47" spans="1:57" s="12" customFormat="1" ht="20" customHeight="1">
      <c r="A47" s="4" t="s">
        <v>12</v>
      </c>
      <c r="B47" s="145" t="s">
        <v>526</v>
      </c>
      <c r="C47" s="145"/>
      <c r="D47" s="145"/>
      <c r="E47" s="145"/>
      <c r="F47" s="145"/>
      <c r="G47" s="145"/>
      <c r="H47" s="145"/>
      <c r="I47" s="145"/>
      <c r="J47" s="145"/>
      <c r="K47" s="145"/>
      <c r="L47" s="145"/>
      <c r="M47" s="1"/>
      <c r="N47" s="1"/>
      <c r="O47" s="1"/>
      <c r="P47" s="1"/>
      <c r="Q47" s="1"/>
      <c r="R47" s="1"/>
      <c r="S47" s="1"/>
      <c r="T47" s="1"/>
      <c r="U47" s="1"/>
      <c r="V47" s="1"/>
      <c r="W47" s="1"/>
      <c r="X47" s="1"/>
      <c r="Y47" s="1"/>
      <c r="Z47" s="1"/>
      <c r="AA47" s="1"/>
      <c r="AB47" s="1"/>
      <c r="AC47" s="1"/>
      <c r="AD47" s="1"/>
      <c r="AE47" s="1"/>
      <c r="AF47" s="1"/>
      <c r="AG47" s="1"/>
      <c r="AH47" s="1"/>
    </row>
    <row r="48" spans="1:57" ht="44">
      <c r="A48" s="3" t="s">
        <v>67</v>
      </c>
      <c r="B48" s="551" t="s">
        <v>192</v>
      </c>
      <c r="C48" s="557"/>
    </row>
    <row r="49" spans="1:3" ht="88">
      <c r="A49" s="3" t="s">
        <v>12</v>
      </c>
      <c r="B49" s="206" t="s">
        <v>314</v>
      </c>
      <c r="C49" s="205" t="s">
        <v>316</v>
      </c>
    </row>
    <row r="50" spans="1:3" ht="176">
      <c r="A50" s="3" t="s">
        <v>12</v>
      </c>
      <c r="B50" s="108" t="str">
        <f>VLOOKUP(B49,'Data Fields'!$B:$E,3,0)</f>
        <v>The clearing member that holds the trade</v>
      </c>
      <c r="C50" s="93" t="str">
        <f>VLOOKUP(C49,'Data Fields'!$B:$E,3,0)</f>
        <v>Placeholder for Legal Entity Identifier</v>
      </c>
    </row>
    <row r="51" spans="1:3" ht="44">
      <c r="A51" s="3" t="s">
        <v>12</v>
      </c>
      <c r="B51" s="108" t="s">
        <v>7</v>
      </c>
      <c r="C51" s="93" t="s">
        <v>10</v>
      </c>
    </row>
  </sheetData>
  <mergeCells count="27">
    <mergeCell ref="B48:C48"/>
    <mergeCell ref="F36:H36"/>
    <mergeCell ref="I36:N36"/>
    <mergeCell ref="C42:D42"/>
    <mergeCell ref="E42:J42"/>
    <mergeCell ref="F30:H30"/>
    <mergeCell ref="I30:P30"/>
    <mergeCell ref="Q30:X30"/>
    <mergeCell ref="C36:E36"/>
    <mergeCell ref="F23:I23"/>
    <mergeCell ref="J23:K23"/>
    <mergeCell ref="M23:U23"/>
    <mergeCell ref="C30:E30"/>
    <mergeCell ref="C23:E23"/>
    <mergeCell ref="C16:D16"/>
    <mergeCell ref="G9:I9"/>
    <mergeCell ref="J9:O9"/>
    <mergeCell ref="P9:Q9"/>
    <mergeCell ref="C9:F9"/>
    <mergeCell ref="B2:C2"/>
    <mergeCell ref="D2:E2"/>
    <mergeCell ref="T9:AH9"/>
    <mergeCell ref="AB2:AI2"/>
    <mergeCell ref="L2:N2"/>
    <mergeCell ref="F2:I2"/>
    <mergeCell ref="J2:K2"/>
    <mergeCell ref="P2:AA2"/>
  </mergeCells>
  <conditionalFormatting sqref="F37 B37 I37:N37">
    <cfRule type="duplicateValues" dxfId="2" priority="49" stopIfTrue="1"/>
  </conditionalFormatting>
  <conditionalFormatting sqref="A48">
    <cfRule type="duplicateValues" dxfId="1" priority="2" stopIfTrue="1"/>
  </conditionalFormatting>
  <conditionalFormatting sqref="E43:I43 A43:B43">
    <cfRule type="duplicateValues" dxfId="0" priority="52" stopIfTrue="1"/>
  </conditionalFormatting>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C9"/>
  <sheetViews>
    <sheetView workbookViewId="0">
      <selection activeCell="D22" sqref="D22"/>
    </sheetView>
  </sheetViews>
  <sheetFormatPr baseColWidth="10" defaultColWidth="8.83203125" defaultRowHeight="12" x14ac:dyDescent="0"/>
  <cols>
    <col min="1" max="1" width="24.33203125" style="2" bestFit="1" customWidth="1"/>
    <col min="2" max="2" width="20.6640625" style="2" bestFit="1" customWidth="1"/>
    <col min="3" max="3" width="21.5" style="2" bestFit="1" customWidth="1"/>
    <col min="4" max="256" width="8.83203125" style="2"/>
    <col min="257" max="257" width="24.33203125" style="2" bestFit="1" customWidth="1"/>
    <col min="258" max="258" width="20.6640625" style="2" bestFit="1" customWidth="1"/>
    <col min="259" max="259" width="21.5" style="2" bestFit="1" customWidth="1"/>
    <col min="260" max="512" width="8.83203125" style="2"/>
    <col min="513" max="513" width="24.33203125" style="2" bestFit="1" customWidth="1"/>
    <col min="514" max="514" width="20.6640625" style="2" bestFit="1" customWidth="1"/>
    <col min="515" max="515" width="21.5" style="2" bestFit="1" customWidth="1"/>
    <col min="516" max="768" width="8.83203125" style="2"/>
    <col min="769" max="769" width="24.33203125" style="2" bestFit="1" customWidth="1"/>
    <col min="770" max="770" width="20.6640625" style="2" bestFit="1" customWidth="1"/>
    <col min="771" max="771" width="21.5" style="2" bestFit="1" customWidth="1"/>
    <col min="772" max="1024" width="8.83203125" style="2"/>
    <col min="1025" max="1025" width="24.33203125" style="2" bestFit="1" customWidth="1"/>
    <col min="1026" max="1026" width="20.6640625" style="2" bestFit="1" customWidth="1"/>
    <col min="1027" max="1027" width="21.5" style="2" bestFit="1" customWidth="1"/>
    <col min="1028" max="1280" width="8.83203125" style="2"/>
    <col min="1281" max="1281" width="24.33203125" style="2" bestFit="1" customWidth="1"/>
    <col min="1282" max="1282" width="20.6640625" style="2" bestFit="1" customWidth="1"/>
    <col min="1283" max="1283" width="21.5" style="2" bestFit="1" customWidth="1"/>
    <col min="1284" max="1536" width="8.83203125" style="2"/>
    <col min="1537" max="1537" width="24.33203125" style="2" bestFit="1" customWidth="1"/>
    <col min="1538" max="1538" width="20.6640625" style="2" bestFit="1" customWidth="1"/>
    <col min="1539" max="1539" width="21.5" style="2" bestFit="1" customWidth="1"/>
    <col min="1540" max="1792" width="8.83203125" style="2"/>
    <col min="1793" max="1793" width="24.33203125" style="2" bestFit="1" customWidth="1"/>
    <col min="1794" max="1794" width="20.6640625" style="2" bestFit="1" customWidth="1"/>
    <col min="1795" max="1795" width="21.5" style="2" bestFit="1" customWidth="1"/>
    <col min="1796" max="2048" width="8.83203125" style="2"/>
    <col min="2049" max="2049" width="24.33203125" style="2" bestFit="1" customWidth="1"/>
    <col min="2050" max="2050" width="20.6640625" style="2" bestFit="1" customWidth="1"/>
    <col min="2051" max="2051" width="21.5" style="2" bestFit="1" customWidth="1"/>
    <col min="2052" max="2304" width="8.83203125" style="2"/>
    <col min="2305" max="2305" width="24.33203125" style="2" bestFit="1" customWidth="1"/>
    <col min="2306" max="2306" width="20.6640625" style="2" bestFit="1" customWidth="1"/>
    <col min="2307" max="2307" width="21.5" style="2" bestFit="1" customWidth="1"/>
    <col min="2308" max="2560" width="8.83203125" style="2"/>
    <col min="2561" max="2561" width="24.33203125" style="2" bestFit="1" customWidth="1"/>
    <col min="2562" max="2562" width="20.6640625" style="2" bestFit="1" customWidth="1"/>
    <col min="2563" max="2563" width="21.5" style="2" bestFit="1" customWidth="1"/>
    <col min="2564" max="2816" width="8.83203125" style="2"/>
    <col min="2817" max="2817" width="24.33203125" style="2" bestFit="1" customWidth="1"/>
    <col min="2818" max="2818" width="20.6640625" style="2" bestFit="1" customWidth="1"/>
    <col min="2819" max="2819" width="21.5" style="2" bestFit="1" customWidth="1"/>
    <col min="2820" max="3072" width="8.83203125" style="2"/>
    <col min="3073" max="3073" width="24.33203125" style="2" bestFit="1" customWidth="1"/>
    <col min="3074" max="3074" width="20.6640625" style="2" bestFit="1" customWidth="1"/>
    <col min="3075" max="3075" width="21.5" style="2" bestFit="1" customWidth="1"/>
    <col min="3076" max="3328" width="8.83203125" style="2"/>
    <col min="3329" max="3329" width="24.33203125" style="2" bestFit="1" customWidth="1"/>
    <col min="3330" max="3330" width="20.6640625" style="2" bestFit="1" customWidth="1"/>
    <col min="3331" max="3331" width="21.5" style="2" bestFit="1" customWidth="1"/>
    <col min="3332" max="3584" width="8.83203125" style="2"/>
    <col min="3585" max="3585" width="24.33203125" style="2" bestFit="1" customWidth="1"/>
    <col min="3586" max="3586" width="20.6640625" style="2" bestFit="1" customWidth="1"/>
    <col min="3587" max="3587" width="21.5" style="2" bestFit="1" customWidth="1"/>
    <col min="3588" max="3840" width="8.83203125" style="2"/>
    <col min="3841" max="3841" width="24.33203125" style="2" bestFit="1" customWidth="1"/>
    <col min="3842" max="3842" width="20.6640625" style="2" bestFit="1" customWidth="1"/>
    <col min="3843" max="3843" width="21.5" style="2" bestFit="1" customWidth="1"/>
    <col min="3844" max="4096" width="8.83203125" style="2"/>
    <col min="4097" max="4097" width="24.33203125" style="2" bestFit="1" customWidth="1"/>
    <col min="4098" max="4098" width="20.6640625" style="2" bestFit="1" customWidth="1"/>
    <col min="4099" max="4099" width="21.5" style="2" bestFit="1" customWidth="1"/>
    <col min="4100" max="4352" width="8.83203125" style="2"/>
    <col min="4353" max="4353" width="24.33203125" style="2" bestFit="1" customWidth="1"/>
    <col min="4354" max="4354" width="20.6640625" style="2" bestFit="1" customWidth="1"/>
    <col min="4355" max="4355" width="21.5" style="2" bestFit="1" customWidth="1"/>
    <col min="4356" max="4608" width="8.83203125" style="2"/>
    <col min="4609" max="4609" width="24.33203125" style="2" bestFit="1" customWidth="1"/>
    <col min="4610" max="4610" width="20.6640625" style="2" bestFit="1" customWidth="1"/>
    <col min="4611" max="4611" width="21.5" style="2" bestFit="1" customWidth="1"/>
    <col min="4612" max="4864" width="8.83203125" style="2"/>
    <col min="4865" max="4865" width="24.33203125" style="2" bestFit="1" customWidth="1"/>
    <col min="4866" max="4866" width="20.6640625" style="2" bestFit="1" customWidth="1"/>
    <col min="4867" max="4867" width="21.5" style="2" bestFit="1" customWidth="1"/>
    <col min="4868" max="5120" width="8.83203125" style="2"/>
    <col min="5121" max="5121" width="24.33203125" style="2" bestFit="1" customWidth="1"/>
    <col min="5122" max="5122" width="20.6640625" style="2" bestFit="1" customWidth="1"/>
    <col min="5123" max="5123" width="21.5" style="2" bestFit="1" customWidth="1"/>
    <col min="5124" max="5376" width="8.83203125" style="2"/>
    <col min="5377" max="5377" width="24.33203125" style="2" bestFit="1" customWidth="1"/>
    <col min="5378" max="5378" width="20.6640625" style="2" bestFit="1" customWidth="1"/>
    <col min="5379" max="5379" width="21.5" style="2" bestFit="1" customWidth="1"/>
    <col min="5380" max="5632" width="8.83203125" style="2"/>
    <col min="5633" max="5633" width="24.33203125" style="2" bestFit="1" customWidth="1"/>
    <col min="5634" max="5634" width="20.6640625" style="2" bestFit="1" customWidth="1"/>
    <col min="5635" max="5635" width="21.5" style="2" bestFit="1" customWidth="1"/>
    <col min="5636" max="5888" width="8.83203125" style="2"/>
    <col min="5889" max="5889" width="24.33203125" style="2" bestFit="1" customWidth="1"/>
    <col min="5890" max="5890" width="20.6640625" style="2" bestFit="1" customWidth="1"/>
    <col min="5891" max="5891" width="21.5" style="2" bestFit="1" customWidth="1"/>
    <col min="5892" max="6144" width="8.83203125" style="2"/>
    <col min="6145" max="6145" width="24.33203125" style="2" bestFit="1" customWidth="1"/>
    <col min="6146" max="6146" width="20.6640625" style="2" bestFit="1" customWidth="1"/>
    <col min="6147" max="6147" width="21.5" style="2" bestFit="1" customWidth="1"/>
    <col min="6148" max="6400" width="8.83203125" style="2"/>
    <col min="6401" max="6401" width="24.33203125" style="2" bestFit="1" customWidth="1"/>
    <col min="6402" max="6402" width="20.6640625" style="2" bestFit="1" customWidth="1"/>
    <col min="6403" max="6403" width="21.5" style="2" bestFit="1" customWidth="1"/>
    <col min="6404" max="6656" width="8.83203125" style="2"/>
    <col min="6657" max="6657" width="24.33203125" style="2" bestFit="1" customWidth="1"/>
    <col min="6658" max="6658" width="20.6640625" style="2" bestFit="1" customWidth="1"/>
    <col min="6659" max="6659" width="21.5" style="2" bestFit="1" customWidth="1"/>
    <col min="6660" max="6912" width="8.83203125" style="2"/>
    <col min="6913" max="6913" width="24.33203125" style="2" bestFit="1" customWidth="1"/>
    <col min="6914" max="6914" width="20.6640625" style="2" bestFit="1" customWidth="1"/>
    <col min="6915" max="6915" width="21.5" style="2" bestFit="1" customWidth="1"/>
    <col min="6916" max="7168" width="8.83203125" style="2"/>
    <col min="7169" max="7169" width="24.33203125" style="2" bestFit="1" customWidth="1"/>
    <col min="7170" max="7170" width="20.6640625" style="2" bestFit="1" customWidth="1"/>
    <col min="7171" max="7171" width="21.5" style="2" bestFit="1" customWidth="1"/>
    <col min="7172" max="7424" width="8.83203125" style="2"/>
    <col min="7425" max="7425" width="24.33203125" style="2" bestFit="1" customWidth="1"/>
    <col min="7426" max="7426" width="20.6640625" style="2" bestFit="1" customWidth="1"/>
    <col min="7427" max="7427" width="21.5" style="2" bestFit="1" customWidth="1"/>
    <col min="7428" max="7680" width="8.83203125" style="2"/>
    <col min="7681" max="7681" width="24.33203125" style="2" bestFit="1" customWidth="1"/>
    <col min="7682" max="7682" width="20.6640625" style="2" bestFit="1" customWidth="1"/>
    <col min="7683" max="7683" width="21.5" style="2" bestFit="1" customWidth="1"/>
    <col min="7684" max="7936" width="8.83203125" style="2"/>
    <col min="7937" max="7937" width="24.33203125" style="2" bestFit="1" customWidth="1"/>
    <col min="7938" max="7938" width="20.6640625" style="2" bestFit="1" customWidth="1"/>
    <col min="7939" max="7939" width="21.5" style="2" bestFit="1" customWidth="1"/>
    <col min="7940" max="8192" width="8.83203125" style="2"/>
    <col min="8193" max="8193" width="24.33203125" style="2" bestFit="1" customWidth="1"/>
    <col min="8194" max="8194" width="20.6640625" style="2" bestFit="1" customWidth="1"/>
    <col min="8195" max="8195" width="21.5" style="2" bestFit="1" customWidth="1"/>
    <col min="8196" max="8448" width="8.83203125" style="2"/>
    <col min="8449" max="8449" width="24.33203125" style="2" bestFit="1" customWidth="1"/>
    <col min="8450" max="8450" width="20.6640625" style="2" bestFit="1" customWidth="1"/>
    <col min="8451" max="8451" width="21.5" style="2" bestFit="1" customWidth="1"/>
    <col min="8452" max="8704" width="8.83203125" style="2"/>
    <col min="8705" max="8705" width="24.33203125" style="2" bestFit="1" customWidth="1"/>
    <col min="8706" max="8706" width="20.6640625" style="2" bestFit="1" customWidth="1"/>
    <col min="8707" max="8707" width="21.5" style="2" bestFit="1" customWidth="1"/>
    <col min="8708" max="8960" width="8.83203125" style="2"/>
    <col min="8961" max="8961" width="24.33203125" style="2" bestFit="1" customWidth="1"/>
    <col min="8962" max="8962" width="20.6640625" style="2" bestFit="1" customWidth="1"/>
    <col min="8963" max="8963" width="21.5" style="2" bestFit="1" customWidth="1"/>
    <col min="8964" max="9216" width="8.83203125" style="2"/>
    <col min="9217" max="9217" width="24.33203125" style="2" bestFit="1" customWidth="1"/>
    <col min="9218" max="9218" width="20.6640625" style="2" bestFit="1" customWidth="1"/>
    <col min="9219" max="9219" width="21.5" style="2" bestFit="1" customWidth="1"/>
    <col min="9220" max="9472" width="8.83203125" style="2"/>
    <col min="9473" max="9473" width="24.33203125" style="2" bestFit="1" customWidth="1"/>
    <col min="9474" max="9474" width="20.6640625" style="2" bestFit="1" customWidth="1"/>
    <col min="9475" max="9475" width="21.5" style="2" bestFit="1" customWidth="1"/>
    <col min="9476" max="9728" width="8.83203125" style="2"/>
    <col min="9729" max="9729" width="24.33203125" style="2" bestFit="1" customWidth="1"/>
    <col min="9730" max="9730" width="20.6640625" style="2" bestFit="1" customWidth="1"/>
    <col min="9731" max="9731" width="21.5" style="2" bestFit="1" customWidth="1"/>
    <col min="9732" max="9984" width="8.83203125" style="2"/>
    <col min="9985" max="9985" width="24.33203125" style="2" bestFit="1" customWidth="1"/>
    <col min="9986" max="9986" width="20.6640625" style="2" bestFit="1" customWidth="1"/>
    <col min="9987" max="9987" width="21.5" style="2" bestFit="1" customWidth="1"/>
    <col min="9988" max="10240" width="8.83203125" style="2"/>
    <col min="10241" max="10241" width="24.33203125" style="2" bestFit="1" customWidth="1"/>
    <col min="10242" max="10242" width="20.6640625" style="2" bestFit="1" customWidth="1"/>
    <col min="10243" max="10243" width="21.5" style="2" bestFit="1" customWidth="1"/>
    <col min="10244" max="10496" width="8.83203125" style="2"/>
    <col min="10497" max="10497" width="24.33203125" style="2" bestFit="1" customWidth="1"/>
    <col min="10498" max="10498" width="20.6640625" style="2" bestFit="1" customWidth="1"/>
    <col min="10499" max="10499" width="21.5" style="2" bestFit="1" customWidth="1"/>
    <col min="10500" max="10752" width="8.83203125" style="2"/>
    <col min="10753" max="10753" width="24.33203125" style="2" bestFit="1" customWidth="1"/>
    <col min="10754" max="10754" width="20.6640625" style="2" bestFit="1" customWidth="1"/>
    <col min="10755" max="10755" width="21.5" style="2" bestFit="1" customWidth="1"/>
    <col min="10756" max="11008" width="8.83203125" style="2"/>
    <col min="11009" max="11009" width="24.33203125" style="2" bestFit="1" customWidth="1"/>
    <col min="11010" max="11010" width="20.6640625" style="2" bestFit="1" customWidth="1"/>
    <col min="11011" max="11011" width="21.5" style="2" bestFit="1" customWidth="1"/>
    <col min="11012" max="11264" width="8.83203125" style="2"/>
    <col min="11265" max="11265" width="24.33203125" style="2" bestFit="1" customWidth="1"/>
    <col min="11266" max="11266" width="20.6640625" style="2" bestFit="1" customWidth="1"/>
    <col min="11267" max="11267" width="21.5" style="2" bestFit="1" customWidth="1"/>
    <col min="11268" max="11520" width="8.83203125" style="2"/>
    <col min="11521" max="11521" width="24.33203125" style="2" bestFit="1" customWidth="1"/>
    <col min="11522" max="11522" width="20.6640625" style="2" bestFit="1" customWidth="1"/>
    <col min="11523" max="11523" width="21.5" style="2" bestFit="1" customWidth="1"/>
    <col min="11524" max="11776" width="8.83203125" style="2"/>
    <col min="11777" max="11777" width="24.33203125" style="2" bestFit="1" customWidth="1"/>
    <col min="11778" max="11778" width="20.6640625" style="2" bestFit="1" customWidth="1"/>
    <col min="11779" max="11779" width="21.5" style="2" bestFit="1" customWidth="1"/>
    <col min="11780" max="12032" width="8.83203125" style="2"/>
    <col min="12033" max="12033" width="24.33203125" style="2" bestFit="1" customWidth="1"/>
    <col min="12034" max="12034" width="20.6640625" style="2" bestFit="1" customWidth="1"/>
    <col min="12035" max="12035" width="21.5" style="2" bestFit="1" customWidth="1"/>
    <col min="12036" max="12288" width="8.83203125" style="2"/>
    <col min="12289" max="12289" width="24.33203125" style="2" bestFit="1" customWidth="1"/>
    <col min="12290" max="12290" width="20.6640625" style="2" bestFit="1" customWidth="1"/>
    <col min="12291" max="12291" width="21.5" style="2" bestFit="1" customWidth="1"/>
    <col min="12292" max="12544" width="8.83203125" style="2"/>
    <col min="12545" max="12545" width="24.33203125" style="2" bestFit="1" customWidth="1"/>
    <col min="12546" max="12546" width="20.6640625" style="2" bestFit="1" customWidth="1"/>
    <col min="12547" max="12547" width="21.5" style="2" bestFit="1" customWidth="1"/>
    <col min="12548" max="12800" width="8.83203125" style="2"/>
    <col min="12801" max="12801" width="24.33203125" style="2" bestFit="1" customWidth="1"/>
    <col min="12802" max="12802" width="20.6640625" style="2" bestFit="1" customWidth="1"/>
    <col min="12803" max="12803" width="21.5" style="2" bestFit="1" customWidth="1"/>
    <col min="12804" max="13056" width="8.83203125" style="2"/>
    <col min="13057" max="13057" width="24.33203125" style="2" bestFit="1" customWidth="1"/>
    <col min="13058" max="13058" width="20.6640625" style="2" bestFit="1" customWidth="1"/>
    <col min="13059" max="13059" width="21.5" style="2" bestFit="1" customWidth="1"/>
    <col min="13060" max="13312" width="8.83203125" style="2"/>
    <col min="13313" max="13313" width="24.33203125" style="2" bestFit="1" customWidth="1"/>
    <col min="13314" max="13314" width="20.6640625" style="2" bestFit="1" customWidth="1"/>
    <col min="13315" max="13315" width="21.5" style="2" bestFit="1" customWidth="1"/>
    <col min="13316" max="13568" width="8.83203125" style="2"/>
    <col min="13569" max="13569" width="24.33203125" style="2" bestFit="1" customWidth="1"/>
    <col min="13570" max="13570" width="20.6640625" style="2" bestFit="1" customWidth="1"/>
    <col min="13571" max="13571" width="21.5" style="2" bestFit="1" customWidth="1"/>
    <col min="13572" max="13824" width="8.83203125" style="2"/>
    <col min="13825" max="13825" width="24.33203125" style="2" bestFit="1" customWidth="1"/>
    <col min="13826" max="13826" width="20.6640625" style="2" bestFit="1" customWidth="1"/>
    <col min="13827" max="13827" width="21.5" style="2" bestFit="1" customWidth="1"/>
    <col min="13828" max="14080" width="8.83203125" style="2"/>
    <col min="14081" max="14081" width="24.33203125" style="2" bestFit="1" customWidth="1"/>
    <col min="14082" max="14082" width="20.6640625" style="2" bestFit="1" customWidth="1"/>
    <col min="14083" max="14083" width="21.5" style="2" bestFit="1" customWidth="1"/>
    <col min="14084" max="14336" width="8.83203125" style="2"/>
    <col min="14337" max="14337" width="24.33203125" style="2" bestFit="1" customWidth="1"/>
    <col min="14338" max="14338" width="20.6640625" style="2" bestFit="1" customWidth="1"/>
    <col min="14339" max="14339" width="21.5" style="2" bestFit="1" customWidth="1"/>
    <col min="14340" max="14592" width="8.83203125" style="2"/>
    <col min="14593" max="14593" width="24.33203125" style="2" bestFit="1" customWidth="1"/>
    <col min="14594" max="14594" width="20.6640625" style="2" bestFit="1" customWidth="1"/>
    <col min="14595" max="14595" width="21.5" style="2" bestFit="1" customWidth="1"/>
    <col min="14596" max="14848" width="8.83203125" style="2"/>
    <col min="14849" max="14849" width="24.33203125" style="2" bestFit="1" customWidth="1"/>
    <col min="14850" max="14850" width="20.6640625" style="2" bestFit="1" customWidth="1"/>
    <col min="14851" max="14851" width="21.5" style="2" bestFit="1" customWidth="1"/>
    <col min="14852" max="15104" width="8.83203125" style="2"/>
    <col min="15105" max="15105" width="24.33203125" style="2" bestFit="1" customWidth="1"/>
    <col min="15106" max="15106" width="20.6640625" style="2" bestFit="1" customWidth="1"/>
    <col min="15107" max="15107" width="21.5" style="2" bestFit="1" customWidth="1"/>
    <col min="15108" max="15360" width="8.83203125" style="2"/>
    <col min="15361" max="15361" width="24.33203125" style="2" bestFit="1" customWidth="1"/>
    <col min="15362" max="15362" width="20.6640625" style="2" bestFit="1" customWidth="1"/>
    <col min="15363" max="15363" width="21.5" style="2" bestFit="1" customWidth="1"/>
    <col min="15364" max="15616" width="8.83203125" style="2"/>
    <col min="15617" max="15617" width="24.33203125" style="2" bestFit="1" customWidth="1"/>
    <col min="15618" max="15618" width="20.6640625" style="2" bestFit="1" customWidth="1"/>
    <col min="15619" max="15619" width="21.5" style="2" bestFit="1" customWidth="1"/>
    <col min="15620" max="15872" width="8.83203125" style="2"/>
    <col min="15873" max="15873" width="24.33203125" style="2" bestFit="1" customWidth="1"/>
    <col min="15874" max="15874" width="20.6640625" style="2" bestFit="1" customWidth="1"/>
    <col min="15875" max="15875" width="21.5" style="2" bestFit="1" customWidth="1"/>
    <col min="15876" max="16128" width="8.83203125" style="2"/>
    <col min="16129" max="16129" width="24.33203125" style="2" bestFit="1" customWidth="1"/>
    <col min="16130" max="16130" width="20.6640625" style="2" bestFit="1" customWidth="1"/>
    <col min="16131" max="16131" width="21.5" style="2" bestFit="1" customWidth="1"/>
    <col min="16132" max="16384" width="8.83203125" style="2"/>
  </cols>
  <sheetData>
    <row r="1" spans="1:3" ht="13">
      <c r="A1" s="71" t="s">
        <v>174</v>
      </c>
    </row>
    <row r="4" spans="1:3">
      <c r="A4" s="2" t="s">
        <v>175</v>
      </c>
      <c r="B4" s="2" t="s">
        <v>176</v>
      </c>
      <c r="C4" s="72" t="s">
        <v>177</v>
      </c>
    </row>
    <row r="5" spans="1:3">
      <c r="C5" s="72"/>
    </row>
    <row r="6" spans="1:3">
      <c r="A6" s="2" t="s">
        <v>178</v>
      </c>
      <c r="B6" s="2" t="s">
        <v>176</v>
      </c>
      <c r="C6" s="72" t="s">
        <v>179</v>
      </c>
    </row>
    <row r="7" spans="1:3">
      <c r="A7" s="2" t="s">
        <v>180</v>
      </c>
      <c r="B7" s="2" t="s">
        <v>176</v>
      </c>
      <c r="C7" s="72" t="s">
        <v>181</v>
      </c>
    </row>
    <row r="8" spans="1:3">
      <c r="A8" s="2" t="s">
        <v>1443</v>
      </c>
      <c r="B8" s="2" t="s">
        <v>176</v>
      </c>
      <c r="C8" s="72" t="s">
        <v>1444</v>
      </c>
    </row>
    <row r="9" spans="1:3">
      <c r="A9" s="2" t="s">
        <v>1227</v>
      </c>
      <c r="B9" s="238" t="s">
        <v>176</v>
      </c>
      <c r="C9" s="72" t="s">
        <v>1228</v>
      </c>
    </row>
  </sheetData>
  <customSheetViews>
    <customSheetView guid="{DF5C099A-A735-4458-B3D7-1C8EFB308B1A}">
      <selection activeCell="H49" sqref="H49"/>
      <pageSetup paperSize="9" orientation="portrait"/>
    </customSheetView>
    <customSheetView guid="{A58359F2-8DFE-42CD-B155-98B9EC2D6C4B}">
      <selection activeCell="H49" sqref="H49"/>
      <pageSetup paperSize="9" orientation="portrait"/>
    </customSheetView>
  </customSheetViews>
  <hyperlinks>
    <hyperlink ref="C6" r:id="rId1"/>
    <hyperlink ref="C7" r:id="rId2"/>
    <hyperlink ref="C4" r:id="rId3"/>
    <hyperlink ref="C8" r:id="rId4"/>
    <hyperlink ref="C9" r:id="rId5"/>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X422"/>
  <sheetViews>
    <sheetView zoomScale="80" zoomScaleNormal="80" zoomScalePageLayoutView="80" workbookViewId="0">
      <pane xSplit="1" ySplit="1" topLeftCell="B176" activePane="bottomRight" state="frozen"/>
      <selection pane="topRight" activeCell="B1" sqref="B1"/>
      <selection pane="bottomLeft" activeCell="A3" sqref="A3"/>
      <selection pane="bottomRight" activeCell="B179" sqref="B179"/>
    </sheetView>
  </sheetViews>
  <sheetFormatPr baseColWidth="10" defaultColWidth="8.83203125" defaultRowHeight="44" x14ac:dyDescent="0"/>
  <cols>
    <col min="1" max="1" width="21.33203125" style="25" customWidth="1"/>
    <col min="2" max="2" width="26.5" style="124" bestFit="1" customWidth="1"/>
    <col min="3" max="3" width="32.6640625" style="3" bestFit="1" customWidth="1"/>
    <col min="4" max="4" width="32.6640625" style="24" bestFit="1" customWidth="1"/>
    <col min="5" max="5" width="34.33203125" style="3" bestFit="1" customWidth="1"/>
    <col min="6" max="6" width="34.33203125" style="24" bestFit="1" customWidth="1"/>
    <col min="7" max="7" width="35.1640625" style="2" bestFit="1" customWidth="1"/>
    <col min="8" max="8" width="34.33203125" style="245" bestFit="1" customWidth="1"/>
    <col min="9" max="9" width="19.5" style="2" bestFit="1" customWidth="1"/>
    <col min="10" max="16384" width="8.83203125" style="2"/>
  </cols>
  <sheetData>
    <row r="1" spans="1:11" ht="29.25" customHeight="1">
      <c r="A1" s="131"/>
      <c r="B1" s="263" t="s">
        <v>538</v>
      </c>
      <c r="C1" s="288" t="s">
        <v>1176</v>
      </c>
      <c r="D1" s="290" t="s">
        <v>562</v>
      </c>
      <c r="E1" s="302" t="s">
        <v>1161</v>
      </c>
      <c r="F1" s="301" t="s">
        <v>1267</v>
      </c>
      <c r="G1" s="290" t="s">
        <v>1111</v>
      </c>
      <c r="H1" s="319" t="s">
        <v>637</v>
      </c>
    </row>
    <row r="2" spans="1:11" ht="12.75" customHeight="1">
      <c r="A2" s="139"/>
      <c r="B2" s="139"/>
      <c r="C2" s="138"/>
      <c r="D2" s="138"/>
      <c r="E2" s="138"/>
      <c r="F2" s="152"/>
      <c r="G2" s="151"/>
      <c r="H2" s="152"/>
    </row>
    <row r="3" spans="1:11" ht="13.5" customHeight="1">
      <c r="A3" s="433" t="s">
        <v>74</v>
      </c>
      <c r="B3" s="85" t="s">
        <v>66</v>
      </c>
      <c r="C3" s="85" t="s">
        <v>1003</v>
      </c>
      <c r="D3" s="85" t="s">
        <v>1205</v>
      </c>
      <c r="E3" s="85" t="s">
        <v>296</v>
      </c>
      <c r="F3" s="131" t="s">
        <v>1140</v>
      </c>
      <c r="G3" s="131" t="s">
        <v>1112</v>
      </c>
      <c r="H3" s="131" t="s">
        <v>1285</v>
      </c>
      <c r="I3" s="238"/>
    </row>
    <row r="4" spans="1:11">
      <c r="A4" s="434"/>
      <c r="B4" s="85" t="s">
        <v>65</v>
      </c>
      <c r="C4" s="85" t="s">
        <v>65</v>
      </c>
      <c r="D4" s="85" t="s">
        <v>65</v>
      </c>
      <c r="E4" s="85" t="s">
        <v>65</v>
      </c>
      <c r="F4" s="131" t="s">
        <v>65</v>
      </c>
      <c r="G4" s="131" t="s">
        <v>65</v>
      </c>
      <c r="H4" s="131" t="s">
        <v>65</v>
      </c>
      <c r="I4" s="238"/>
    </row>
    <row r="5" spans="1:11">
      <c r="A5" s="42"/>
      <c r="B5" s="139"/>
      <c r="C5" s="138"/>
      <c r="D5" s="138"/>
      <c r="E5" s="138"/>
      <c r="F5" s="152"/>
      <c r="G5" s="152"/>
      <c r="H5" s="152"/>
      <c r="I5" s="238"/>
    </row>
    <row r="6" spans="1:11" ht="12">
      <c r="A6" s="435" t="s">
        <v>73</v>
      </c>
      <c r="B6" s="128" t="s">
        <v>64</v>
      </c>
      <c r="C6" s="128" t="s">
        <v>64</v>
      </c>
      <c r="D6" s="128" t="s">
        <v>64</v>
      </c>
      <c r="E6" s="128" t="s">
        <v>64</v>
      </c>
      <c r="F6" s="128" t="s">
        <v>64</v>
      </c>
      <c r="G6" s="128" t="s">
        <v>64</v>
      </c>
      <c r="H6" s="128" t="s">
        <v>64</v>
      </c>
      <c r="I6" s="238"/>
      <c r="J6" s="238"/>
      <c r="K6" s="238"/>
    </row>
    <row r="7" spans="1:11" ht="12">
      <c r="A7" s="436"/>
      <c r="B7" s="131" t="s">
        <v>63</v>
      </c>
      <c r="C7" s="131" t="s">
        <v>63</v>
      </c>
      <c r="D7" s="131" t="s">
        <v>63</v>
      </c>
      <c r="E7" s="131" t="s">
        <v>63</v>
      </c>
      <c r="F7" s="131" t="s">
        <v>63</v>
      </c>
      <c r="G7" s="131" t="s">
        <v>63</v>
      </c>
      <c r="H7" s="131" t="s">
        <v>63</v>
      </c>
      <c r="I7" s="238"/>
      <c r="J7" s="238"/>
      <c r="K7" s="238"/>
    </row>
    <row r="8" spans="1:11" ht="12">
      <c r="A8" s="436"/>
      <c r="B8" s="131" t="s">
        <v>62</v>
      </c>
      <c r="C8" s="131" t="s">
        <v>62</v>
      </c>
      <c r="D8" s="131" t="s">
        <v>62</v>
      </c>
      <c r="E8" s="131" t="s">
        <v>62</v>
      </c>
      <c r="F8" s="131" t="s">
        <v>62</v>
      </c>
      <c r="G8" s="131" t="s">
        <v>62</v>
      </c>
      <c r="H8" s="131" t="s">
        <v>62</v>
      </c>
      <c r="I8" s="238"/>
      <c r="J8" s="238"/>
      <c r="K8" s="238"/>
    </row>
    <row r="9" spans="1:11" ht="12.75" customHeight="1">
      <c r="A9" s="437"/>
      <c r="B9" s="131" t="s">
        <v>61</v>
      </c>
      <c r="C9" s="131" t="s">
        <v>61</v>
      </c>
      <c r="D9" s="131" t="s">
        <v>61</v>
      </c>
      <c r="E9" s="131" t="s">
        <v>61</v>
      </c>
      <c r="F9" s="131" t="s">
        <v>61</v>
      </c>
      <c r="G9" s="131" t="s">
        <v>61</v>
      </c>
      <c r="H9" s="131" t="s">
        <v>61</v>
      </c>
      <c r="I9" s="238"/>
      <c r="J9" s="238"/>
      <c r="K9" s="238"/>
    </row>
    <row r="10" spans="1:11">
      <c r="A10" s="42"/>
      <c r="B10" s="137"/>
      <c r="C10" s="136"/>
      <c r="D10" s="136"/>
      <c r="E10" s="136"/>
      <c r="F10" s="153"/>
      <c r="G10" s="153"/>
      <c r="H10" s="153"/>
      <c r="I10" s="238"/>
      <c r="J10" s="238"/>
      <c r="K10" s="238"/>
    </row>
    <row r="11" spans="1:11" ht="12">
      <c r="A11" s="435" t="s">
        <v>72</v>
      </c>
      <c r="B11" s="131" t="s">
        <v>60</v>
      </c>
      <c r="C11" s="131" t="s">
        <v>60</v>
      </c>
      <c r="D11" s="131" t="s">
        <v>60</v>
      </c>
      <c r="E11" s="131" t="s">
        <v>60</v>
      </c>
      <c r="F11" s="131" t="s">
        <v>60</v>
      </c>
      <c r="G11" s="131" t="s">
        <v>60</v>
      </c>
      <c r="H11" s="131" t="s">
        <v>60</v>
      </c>
      <c r="I11" s="238"/>
      <c r="J11" s="238"/>
      <c r="K11" s="238"/>
    </row>
    <row r="12" spans="1:11" ht="12">
      <c r="A12" s="439"/>
      <c r="B12" s="131" t="s">
        <v>59</v>
      </c>
      <c r="C12" s="131" t="s">
        <v>59</v>
      </c>
      <c r="D12" s="131" t="s">
        <v>59</v>
      </c>
      <c r="E12" s="131" t="s">
        <v>59</v>
      </c>
      <c r="F12" s="131" t="s">
        <v>59</v>
      </c>
      <c r="G12" s="131" t="s">
        <v>59</v>
      </c>
      <c r="H12" s="131" t="s">
        <v>59</v>
      </c>
      <c r="I12" s="238"/>
      <c r="J12" s="238"/>
      <c r="K12" s="238"/>
    </row>
    <row r="13" spans="1:11" ht="12">
      <c r="A13" s="439"/>
      <c r="B13" s="131" t="s">
        <v>58</v>
      </c>
      <c r="C13" s="131" t="s">
        <v>58</v>
      </c>
      <c r="D13" s="131" t="s">
        <v>58</v>
      </c>
      <c r="E13" s="131" t="s">
        <v>58</v>
      </c>
      <c r="F13" s="131" t="s">
        <v>58</v>
      </c>
      <c r="G13" s="131" t="s">
        <v>58</v>
      </c>
      <c r="H13" s="131" t="s">
        <v>58</v>
      </c>
      <c r="I13" s="238"/>
      <c r="J13" s="238"/>
      <c r="K13" s="238"/>
    </row>
    <row r="14" spans="1:11" ht="12">
      <c r="A14" s="439"/>
      <c r="B14" s="131" t="s">
        <v>57</v>
      </c>
      <c r="C14" s="131" t="s">
        <v>57</v>
      </c>
      <c r="D14" s="131" t="s">
        <v>57</v>
      </c>
      <c r="E14" s="131" t="s">
        <v>57</v>
      </c>
      <c r="F14" s="131" t="s">
        <v>57</v>
      </c>
      <c r="G14" s="131" t="s">
        <v>57</v>
      </c>
      <c r="H14" s="131" t="s">
        <v>57</v>
      </c>
      <c r="I14" s="238"/>
      <c r="J14" s="238"/>
      <c r="K14" s="238"/>
    </row>
    <row r="15" spans="1:11" ht="12">
      <c r="A15" s="439"/>
      <c r="B15" s="131" t="s">
        <v>56</v>
      </c>
      <c r="C15" s="131" t="s">
        <v>56</v>
      </c>
      <c r="D15" s="131" t="s">
        <v>56</v>
      </c>
      <c r="E15" s="131" t="s">
        <v>56</v>
      </c>
      <c r="F15" s="131" t="s">
        <v>56</v>
      </c>
      <c r="G15" s="131" t="s">
        <v>56</v>
      </c>
      <c r="H15" s="131" t="s">
        <v>56</v>
      </c>
      <c r="I15" s="238"/>
      <c r="J15" s="238"/>
      <c r="K15" s="238"/>
    </row>
    <row r="16" spans="1:11" ht="12">
      <c r="A16" s="439"/>
      <c r="B16" s="131" t="s">
        <v>55</v>
      </c>
      <c r="C16" s="131" t="s">
        <v>55</v>
      </c>
      <c r="D16" s="131" t="s">
        <v>55</v>
      </c>
      <c r="E16" s="131" t="s">
        <v>55</v>
      </c>
      <c r="F16" s="131" t="s">
        <v>55</v>
      </c>
      <c r="G16" s="131" t="s">
        <v>55</v>
      </c>
      <c r="H16" s="131" t="s">
        <v>55</v>
      </c>
      <c r="I16" s="238"/>
      <c r="J16" s="238"/>
      <c r="K16" s="238"/>
    </row>
    <row r="17" spans="1:11" ht="12">
      <c r="A17" s="439"/>
      <c r="B17" s="131" t="s">
        <v>102</v>
      </c>
      <c r="C17" s="131" t="s">
        <v>102</v>
      </c>
      <c r="D17" s="131" t="s">
        <v>102</v>
      </c>
      <c r="E17" s="131" t="s">
        <v>102</v>
      </c>
      <c r="F17" s="131" t="s">
        <v>102</v>
      </c>
      <c r="G17" s="131" t="s">
        <v>102</v>
      </c>
      <c r="H17" s="131" t="s">
        <v>102</v>
      </c>
      <c r="I17" s="238"/>
      <c r="J17" s="238"/>
      <c r="K17" s="238"/>
    </row>
    <row r="18" spans="1:11" ht="12">
      <c r="A18" s="439"/>
      <c r="B18" s="131" t="s">
        <v>54</v>
      </c>
      <c r="C18" s="131" t="s">
        <v>54</v>
      </c>
      <c r="D18" s="131" t="s">
        <v>54</v>
      </c>
      <c r="E18" s="131" t="s">
        <v>54</v>
      </c>
      <c r="F18" s="131" t="s">
        <v>54</v>
      </c>
      <c r="G18" s="131" t="s">
        <v>54</v>
      </c>
      <c r="H18" s="131" t="s">
        <v>54</v>
      </c>
      <c r="I18" s="238"/>
      <c r="J18" s="238"/>
      <c r="K18" s="238"/>
    </row>
    <row r="19" spans="1:11" ht="12">
      <c r="A19" s="439"/>
      <c r="B19" s="131" t="s">
        <v>53</v>
      </c>
      <c r="C19" s="131"/>
      <c r="D19" s="131"/>
      <c r="E19" s="131"/>
      <c r="F19" s="131"/>
      <c r="G19" s="131"/>
      <c r="H19" s="131"/>
      <c r="I19" s="238"/>
      <c r="J19" s="238"/>
      <c r="K19" s="238"/>
    </row>
    <row r="20" spans="1:11" s="238" customFormat="1" ht="12">
      <c r="A20" s="439"/>
      <c r="B20" s="131"/>
      <c r="C20" s="131"/>
      <c r="D20" s="131"/>
      <c r="E20" s="131" t="s">
        <v>1117</v>
      </c>
      <c r="F20" s="131"/>
      <c r="G20" s="131"/>
      <c r="H20" s="131"/>
    </row>
    <row r="21" spans="1:11" ht="12">
      <c r="A21" s="439"/>
      <c r="B21" s="131" t="s">
        <v>52</v>
      </c>
      <c r="C21" s="131" t="s">
        <v>52</v>
      </c>
      <c r="D21" s="131" t="s">
        <v>52</v>
      </c>
      <c r="E21" s="131"/>
      <c r="F21" s="131"/>
      <c r="G21" s="131" t="s">
        <v>52</v>
      </c>
      <c r="H21" s="131"/>
      <c r="I21" s="238"/>
      <c r="J21" s="238"/>
      <c r="K21" s="238"/>
    </row>
    <row r="22" spans="1:11" s="238" customFormat="1" ht="12">
      <c r="A22" s="439"/>
      <c r="B22" s="131"/>
      <c r="C22" s="131"/>
      <c r="D22" s="131"/>
      <c r="E22" s="131"/>
      <c r="F22" s="131" t="s">
        <v>1146</v>
      </c>
      <c r="G22" s="131"/>
      <c r="H22" s="131"/>
    </row>
    <row r="23" spans="1:11" s="238" customFormat="1" ht="12">
      <c r="A23" s="439"/>
      <c r="B23" s="131"/>
      <c r="C23" s="131"/>
      <c r="D23" s="131"/>
      <c r="E23" s="131" t="s">
        <v>304</v>
      </c>
      <c r="F23" s="131"/>
      <c r="G23" s="131"/>
      <c r="H23" s="131"/>
    </row>
    <row r="24" spans="1:11" s="238" customFormat="1" ht="12">
      <c r="A24" s="439"/>
      <c r="B24" s="131"/>
      <c r="C24" s="131"/>
      <c r="D24" s="131"/>
      <c r="E24" s="131"/>
      <c r="F24" s="131"/>
      <c r="G24" s="131"/>
      <c r="H24" s="131" t="s">
        <v>1277</v>
      </c>
    </row>
    <row r="25" spans="1:11" ht="12">
      <c r="A25" s="439"/>
      <c r="B25" s="131" t="s">
        <v>51</v>
      </c>
      <c r="C25" s="131" t="s">
        <v>51</v>
      </c>
      <c r="D25" s="131" t="s">
        <v>51</v>
      </c>
      <c r="E25" s="131" t="s">
        <v>51</v>
      </c>
      <c r="F25" s="131" t="s">
        <v>51</v>
      </c>
      <c r="G25" s="131" t="s">
        <v>51</v>
      </c>
      <c r="H25" s="131" t="s">
        <v>51</v>
      </c>
      <c r="J25" s="238"/>
      <c r="K25" s="238"/>
    </row>
    <row r="26" spans="1:11" ht="12">
      <c r="A26" s="439"/>
      <c r="B26" s="131" t="s">
        <v>50</v>
      </c>
      <c r="C26" s="131"/>
      <c r="D26" s="131"/>
      <c r="E26" s="131" t="s">
        <v>50</v>
      </c>
      <c r="F26" s="131" t="s">
        <v>50</v>
      </c>
      <c r="G26" s="131" t="s">
        <v>50</v>
      </c>
      <c r="H26" s="131" t="s">
        <v>50</v>
      </c>
      <c r="J26" s="238"/>
      <c r="K26" s="238"/>
    </row>
    <row r="27" spans="1:11" ht="12">
      <c r="A27" s="439"/>
      <c r="B27" s="131" t="s">
        <v>49</v>
      </c>
      <c r="C27" s="131" t="s">
        <v>49</v>
      </c>
      <c r="D27" s="131" t="s">
        <v>49</v>
      </c>
      <c r="E27" s="131" t="s">
        <v>49</v>
      </c>
      <c r="F27" s="131" t="s">
        <v>49</v>
      </c>
      <c r="G27" s="131" t="s">
        <v>49</v>
      </c>
      <c r="H27" s="131" t="s">
        <v>49</v>
      </c>
      <c r="J27" s="238"/>
      <c r="K27" s="238"/>
    </row>
    <row r="28" spans="1:11">
      <c r="A28" s="42"/>
      <c r="B28" s="137"/>
      <c r="C28" s="136"/>
      <c r="D28" s="136"/>
      <c r="E28" s="136"/>
      <c r="F28" s="153"/>
      <c r="G28" s="153"/>
      <c r="H28" s="153"/>
      <c r="J28" s="238"/>
      <c r="K28" s="238"/>
    </row>
    <row r="29" spans="1:11" ht="12">
      <c r="A29" s="435" t="s">
        <v>192</v>
      </c>
      <c r="B29" s="134"/>
      <c r="C29" s="134"/>
      <c r="D29" s="134"/>
      <c r="E29" s="134" t="s">
        <v>197</v>
      </c>
      <c r="F29" s="134" t="s">
        <v>197</v>
      </c>
      <c r="G29" s="134"/>
      <c r="H29" s="134"/>
      <c r="I29" s="238"/>
      <c r="J29" s="238"/>
      <c r="K29" s="238"/>
    </row>
    <row r="30" spans="1:11" ht="12">
      <c r="A30" s="439"/>
      <c r="B30" s="134"/>
      <c r="C30" s="134"/>
      <c r="D30" s="131"/>
      <c r="E30" s="134" t="s">
        <v>198</v>
      </c>
      <c r="F30" s="134" t="s">
        <v>198</v>
      </c>
      <c r="G30" s="134"/>
      <c r="H30" s="134"/>
      <c r="I30" s="238"/>
      <c r="J30" s="238"/>
      <c r="K30" s="238"/>
    </row>
    <row r="31" spans="1:11" ht="12">
      <c r="A31" s="48"/>
      <c r="B31" s="137"/>
      <c r="C31" s="129"/>
      <c r="D31" s="129"/>
      <c r="E31" s="129"/>
      <c r="F31" s="129"/>
      <c r="G31" s="129"/>
      <c r="H31" s="129"/>
      <c r="I31" s="238"/>
      <c r="J31" s="238"/>
      <c r="K31" s="238"/>
    </row>
    <row r="32" spans="1:11" ht="12">
      <c r="A32" s="435" t="s">
        <v>26</v>
      </c>
      <c r="B32" s="131"/>
      <c r="C32" s="131" t="s">
        <v>200</v>
      </c>
      <c r="D32" s="131" t="s">
        <v>200</v>
      </c>
      <c r="E32" s="131"/>
      <c r="F32" s="131"/>
      <c r="G32" s="131" t="s">
        <v>200</v>
      </c>
      <c r="H32" s="131"/>
      <c r="I32" s="238"/>
      <c r="J32" s="238"/>
      <c r="K32" s="238"/>
    </row>
    <row r="33" spans="1:11" ht="12">
      <c r="A33" s="439"/>
      <c r="B33" s="131"/>
      <c r="C33" s="131" t="s">
        <v>201</v>
      </c>
      <c r="D33" s="131" t="s">
        <v>201</v>
      </c>
      <c r="E33" s="131"/>
      <c r="F33" s="131"/>
      <c r="G33" s="131" t="s">
        <v>201</v>
      </c>
      <c r="H33" s="131"/>
      <c r="I33" s="238"/>
      <c r="J33" s="238"/>
      <c r="K33" s="238"/>
    </row>
    <row r="34" spans="1:11" ht="12">
      <c r="A34" s="439"/>
      <c r="B34" s="131"/>
      <c r="C34" s="131" t="s">
        <v>202</v>
      </c>
      <c r="D34" s="131" t="s">
        <v>202</v>
      </c>
      <c r="E34" s="131"/>
      <c r="F34" s="131"/>
      <c r="G34" s="131" t="s">
        <v>202</v>
      </c>
      <c r="H34" s="131"/>
      <c r="I34" s="238"/>
      <c r="J34" s="238"/>
      <c r="K34" s="238"/>
    </row>
    <row r="35" spans="1:11" ht="12">
      <c r="A35" s="439"/>
      <c r="B35" s="131"/>
      <c r="C35" s="131" t="s">
        <v>1052</v>
      </c>
      <c r="D35" s="131" t="s">
        <v>1052</v>
      </c>
      <c r="E35" s="131"/>
      <c r="F35" s="131"/>
      <c r="G35" s="131" t="s">
        <v>1052</v>
      </c>
      <c r="H35" s="131"/>
      <c r="I35" s="238"/>
      <c r="J35" s="238"/>
      <c r="K35" s="238"/>
    </row>
    <row r="36" spans="1:11" ht="12">
      <c r="A36" s="439"/>
      <c r="B36" s="131"/>
      <c r="C36" s="131" t="s">
        <v>205</v>
      </c>
      <c r="D36" s="131" t="s">
        <v>205</v>
      </c>
      <c r="E36" s="131"/>
      <c r="F36" s="131"/>
      <c r="G36" s="131" t="s">
        <v>205</v>
      </c>
      <c r="H36" s="131"/>
      <c r="I36" s="238"/>
      <c r="J36" s="238"/>
      <c r="K36" s="238"/>
    </row>
    <row r="37" spans="1:11" s="238" customFormat="1" ht="12">
      <c r="A37" s="439"/>
      <c r="B37" s="131"/>
      <c r="C37" s="131" t="s">
        <v>1037</v>
      </c>
      <c r="D37" s="131" t="s">
        <v>1037</v>
      </c>
      <c r="E37" s="131"/>
      <c r="F37" s="131"/>
      <c r="G37" s="131" t="s">
        <v>1037</v>
      </c>
      <c r="H37" s="131"/>
    </row>
    <row r="38" spans="1:11" s="238" customFormat="1" ht="12">
      <c r="A38" s="439"/>
      <c r="B38" s="131"/>
      <c r="C38" s="131"/>
      <c r="D38" s="131" t="s">
        <v>1441</v>
      </c>
      <c r="E38" s="131"/>
      <c r="F38" s="131"/>
      <c r="G38" s="131"/>
      <c r="H38" s="131"/>
    </row>
    <row r="39" spans="1:11" ht="12">
      <c r="A39" s="439"/>
      <c r="B39" s="131"/>
      <c r="C39" s="131" t="s">
        <v>206</v>
      </c>
      <c r="D39" s="131" t="s">
        <v>206</v>
      </c>
      <c r="E39" s="131"/>
      <c r="F39" s="131"/>
      <c r="G39" s="131" t="s">
        <v>206</v>
      </c>
      <c r="H39" s="131"/>
      <c r="I39" s="238"/>
      <c r="J39" s="238"/>
      <c r="K39" s="238"/>
    </row>
    <row r="40" spans="1:11" ht="12">
      <c r="A40" s="439"/>
      <c r="B40" s="131"/>
      <c r="C40" s="131" t="s">
        <v>53</v>
      </c>
      <c r="D40" s="131" t="s">
        <v>53</v>
      </c>
      <c r="E40" s="131"/>
      <c r="F40" s="131"/>
      <c r="G40" s="131" t="s">
        <v>53</v>
      </c>
      <c r="H40" s="131"/>
      <c r="I40" s="238"/>
      <c r="J40" s="238"/>
      <c r="K40" s="238"/>
    </row>
    <row r="41" spans="1:11" ht="12">
      <c r="A41" s="439"/>
      <c r="B41" s="131"/>
      <c r="C41" s="131" t="s">
        <v>207</v>
      </c>
      <c r="D41" s="131" t="s">
        <v>207</v>
      </c>
      <c r="E41" s="131"/>
      <c r="F41" s="131"/>
      <c r="G41" s="131" t="s">
        <v>207</v>
      </c>
      <c r="H41" s="131"/>
      <c r="I41" s="238"/>
      <c r="J41" s="238"/>
      <c r="K41" s="238"/>
    </row>
    <row r="42" spans="1:11" ht="12">
      <c r="A42" s="439"/>
      <c r="B42" s="131"/>
      <c r="C42" s="131" t="s">
        <v>208</v>
      </c>
      <c r="D42" s="131" t="s">
        <v>208</v>
      </c>
      <c r="E42" s="131"/>
      <c r="F42" s="131"/>
      <c r="G42" s="131"/>
      <c r="H42" s="131"/>
      <c r="I42" s="238"/>
      <c r="J42" s="238"/>
      <c r="K42" s="238"/>
    </row>
    <row r="43" spans="1:11" s="238" customFormat="1" ht="12">
      <c r="A43" s="439"/>
      <c r="B43" s="131"/>
      <c r="C43" s="131" t="s">
        <v>1174</v>
      </c>
      <c r="D43" s="131" t="s">
        <v>1174</v>
      </c>
      <c r="E43" s="131"/>
      <c r="F43" s="131"/>
      <c r="G43" s="131" t="s">
        <v>1174</v>
      </c>
      <c r="H43" s="131"/>
    </row>
    <row r="44" spans="1:11" ht="12">
      <c r="A44" s="439"/>
      <c r="B44" s="131"/>
      <c r="C44" s="131" t="s">
        <v>209</v>
      </c>
      <c r="D44" s="131" t="s">
        <v>209</v>
      </c>
      <c r="E44" s="131"/>
      <c r="F44" s="131"/>
      <c r="G44" s="131"/>
      <c r="H44" s="131"/>
      <c r="J44" s="238"/>
      <c r="K44" s="238"/>
    </row>
    <row r="45" spans="1:11" ht="22.5" customHeight="1">
      <c r="A45" s="439"/>
      <c r="B45" s="131"/>
      <c r="C45" s="131" t="s">
        <v>210</v>
      </c>
      <c r="D45" s="131" t="s">
        <v>210</v>
      </c>
      <c r="E45" s="131"/>
      <c r="F45" s="131"/>
      <c r="G45" s="131"/>
      <c r="H45" s="131"/>
      <c r="I45" s="238"/>
      <c r="K45" s="238"/>
    </row>
    <row r="46" spans="1:11" ht="12">
      <c r="A46" s="439"/>
      <c r="B46" s="131"/>
      <c r="C46" s="131" t="s">
        <v>211</v>
      </c>
      <c r="D46" s="131" t="s">
        <v>211</v>
      </c>
      <c r="E46" s="131"/>
      <c r="F46" s="131"/>
      <c r="G46" s="131" t="s">
        <v>211</v>
      </c>
      <c r="H46" s="131"/>
      <c r="J46" s="238"/>
      <c r="K46" s="238"/>
    </row>
    <row r="47" spans="1:11" ht="12">
      <c r="A47" s="439"/>
      <c r="B47" s="131"/>
      <c r="C47" s="131"/>
      <c r="D47" s="131" t="s">
        <v>1045</v>
      </c>
      <c r="E47" s="131"/>
      <c r="F47" s="131"/>
      <c r="G47" s="131"/>
      <c r="H47" s="131"/>
      <c r="I47" s="238"/>
      <c r="J47" s="238"/>
      <c r="K47" s="238"/>
    </row>
    <row r="48" spans="1:11" ht="12">
      <c r="A48" s="439"/>
      <c r="B48" s="131"/>
      <c r="C48" s="131" t="s">
        <v>1046</v>
      </c>
      <c r="D48" s="131" t="s">
        <v>1046</v>
      </c>
      <c r="E48" s="131"/>
      <c r="F48" s="131"/>
      <c r="G48" s="131"/>
      <c r="H48" s="131"/>
      <c r="J48" s="238"/>
      <c r="K48" s="238"/>
    </row>
    <row r="49" spans="1:11" s="238" customFormat="1" ht="12">
      <c r="A49" s="439"/>
      <c r="B49" s="131"/>
      <c r="C49" s="131"/>
      <c r="D49" s="131"/>
      <c r="E49" s="131"/>
      <c r="F49" s="131"/>
      <c r="G49" s="131" t="s">
        <v>209</v>
      </c>
      <c r="H49" s="131"/>
      <c r="I49" s="2"/>
    </row>
    <row r="50" spans="1:11" s="238" customFormat="1" ht="12">
      <c r="A50" s="439"/>
      <c r="B50" s="131"/>
      <c r="C50" s="131"/>
      <c r="D50" s="131"/>
      <c r="E50" s="131"/>
      <c r="F50" s="131"/>
      <c r="G50" s="131" t="s">
        <v>1169</v>
      </c>
      <c r="H50" s="131"/>
      <c r="I50" s="2"/>
    </row>
    <row r="51" spans="1:11" s="238" customFormat="1" ht="12">
      <c r="A51" s="439"/>
      <c r="B51" s="131"/>
      <c r="C51" s="131"/>
      <c r="D51" s="131"/>
      <c r="E51" s="131"/>
      <c r="F51" s="131"/>
      <c r="G51" s="131" t="s">
        <v>1215</v>
      </c>
      <c r="H51" s="131"/>
    </row>
    <row r="52" spans="1:11" s="238" customFormat="1" ht="12">
      <c r="A52" s="439"/>
      <c r="B52" s="131"/>
      <c r="C52" s="131"/>
      <c r="D52" s="131"/>
      <c r="E52" s="131"/>
      <c r="F52" s="131"/>
      <c r="G52" s="131" t="s">
        <v>1218</v>
      </c>
      <c r="H52" s="131"/>
      <c r="I52" s="2"/>
    </row>
    <row r="53" spans="1:11" s="238" customFormat="1" ht="12">
      <c r="A53" s="439"/>
      <c r="B53" s="131"/>
      <c r="C53" s="131"/>
      <c r="D53" s="131"/>
      <c r="E53" s="131"/>
      <c r="F53" s="131"/>
      <c r="G53" s="131" t="s">
        <v>1211</v>
      </c>
      <c r="H53" s="131"/>
      <c r="I53" s="2"/>
    </row>
    <row r="54" spans="1:11" s="238" customFormat="1" ht="12">
      <c r="A54" s="439"/>
      <c r="B54" s="131"/>
      <c r="C54" s="131"/>
      <c r="D54" s="131"/>
      <c r="E54" s="131"/>
      <c r="F54" s="131"/>
      <c r="G54" s="131" t="s">
        <v>244</v>
      </c>
      <c r="H54" s="131"/>
      <c r="I54" s="2"/>
    </row>
    <row r="55" spans="1:11" s="238" customFormat="1" ht="12">
      <c r="A55" s="439"/>
      <c r="B55" s="131"/>
      <c r="C55" s="131"/>
      <c r="D55" s="131"/>
      <c r="E55" s="131"/>
      <c r="F55" s="131"/>
      <c r="G55" s="131" t="s">
        <v>1212</v>
      </c>
      <c r="H55" s="131"/>
    </row>
    <row r="56" spans="1:11" s="238" customFormat="1" ht="12">
      <c r="A56" s="439"/>
      <c r="B56" s="131"/>
      <c r="C56" s="131"/>
      <c r="D56" s="131"/>
      <c r="E56" s="131"/>
      <c r="F56" s="131"/>
      <c r="G56" s="131" t="s">
        <v>1213</v>
      </c>
      <c r="H56" s="131"/>
      <c r="I56" s="2"/>
    </row>
    <row r="57" spans="1:11" ht="12">
      <c r="A57" s="48"/>
      <c r="B57" s="48"/>
      <c r="C57" s="129"/>
      <c r="D57" s="129"/>
      <c r="E57" s="129"/>
      <c r="F57" s="129"/>
      <c r="G57" s="129"/>
      <c r="H57" s="129"/>
      <c r="J57" s="238"/>
      <c r="K57" s="238"/>
    </row>
    <row r="58" spans="1:11" ht="12">
      <c r="A58" s="435" t="s">
        <v>193</v>
      </c>
      <c r="B58" s="134"/>
      <c r="C58" s="131" t="s">
        <v>856</v>
      </c>
      <c r="D58" s="131" t="s">
        <v>856</v>
      </c>
      <c r="E58" s="134"/>
      <c r="F58" s="131"/>
      <c r="G58" s="131"/>
      <c r="H58" s="131"/>
      <c r="J58" s="238"/>
      <c r="K58" s="238"/>
    </row>
    <row r="59" spans="1:11" ht="12">
      <c r="A59" s="439"/>
      <c r="B59" s="134"/>
      <c r="C59" s="131" t="s">
        <v>857</v>
      </c>
      <c r="D59" s="131" t="s">
        <v>857</v>
      </c>
      <c r="E59" s="134"/>
      <c r="F59" s="131"/>
      <c r="G59" s="131"/>
      <c r="H59" s="131"/>
      <c r="I59" s="238"/>
      <c r="J59" s="238"/>
      <c r="K59" s="238"/>
    </row>
    <row r="60" spans="1:11" ht="12">
      <c r="A60" s="439"/>
      <c r="B60" s="134"/>
      <c r="C60" s="134" t="s">
        <v>975</v>
      </c>
      <c r="D60" s="131" t="s">
        <v>975</v>
      </c>
      <c r="E60" s="134"/>
      <c r="F60" s="131"/>
      <c r="G60" s="131"/>
      <c r="H60" s="131"/>
      <c r="I60" s="238"/>
      <c r="J60" s="238"/>
      <c r="K60" s="238"/>
    </row>
    <row r="61" spans="1:11" ht="12">
      <c r="A61" s="439"/>
      <c r="B61" s="134"/>
      <c r="C61" s="131" t="s">
        <v>858</v>
      </c>
      <c r="D61" s="131" t="s">
        <v>858</v>
      </c>
      <c r="E61" s="134"/>
      <c r="F61" s="131"/>
      <c r="G61" s="131"/>
      <c r="H61" s="131"/>
      <c r="I61" s="238"/>
      <c r="J61" s="238"/>
      <c r="K61" s="238"/>
    </row>
    <row r="62" spans="1:11" ht="12">
      <c r="A62" s="439"/>
      <c r="B62" s="134"/>
      <c r="C62" s="131" t="s">
        <v>859</v>
      </c>
      <c r="D62" s="131" t="s">
        <v>859</v>
      </c>
      <c r="E62" s="134"/>
      <c r="F62" s="131"/>
      <c r="G62" s="131"/>
      <c r="H62" s="131"/>
      <c r="I62" s="238"/>
      <c r="J62" s="238"/>
      <c r="K62" s="238"/>
    </row>
    <row r="63" spans="1:11" ht="12">
      <c r="A63" s="439"/>
      <c r="B63" s="134"/>
      <c r="C63" s="131" t="s">
        <v>860</v>
      </c>
      <c r="D63" s="131" t="s">
        <v>860</v>
      </c>
      <c r="E63" s="134"/>
      <c r="F63" s="131"/>
      <c r="G63" s="131"/>
      <c r="H63" s="131"/>
      <c r="I63" s="238"/>
      <c r="J63" s="238"/>
      <c r="K63" s="238"/>
    </row>
    <row r="64" spans="1:11" ht="12">
      <c r="A64" s="439"/>
      <c r="B64" s="134"/>
      <c r="C64" s="131" t="s">
        <v>861</v>
      </c>
      <c r="D64" s="131" t="s">
        <v>861</v>
      </c>
      <c r="E64" s="134"/>
      <c r="F64" s="131"/>
      <c r="G64" s="131"/>
      <c r="H64" s="131"/>
      <c r="J64" s="238"/>
      <c r="K64" s="238"/>
    </row>
    <row r="65" spans="1:24" ht="12">
      <c r="A65" s="439"/>
      <c r="B65" s="134"/>
      <c r="C65" s="131" t="s">
        <v>862</v>
      </c>
      <c r="D65" s="131" t="s">
        <v>862</v>
      </c>
      <c r="E65" s="134"/>
      <c r="F65" s="131"/>
      <c r="G65" s="131"/>
      <c r="H65" s="131"/>
      <c r="J65" s="238"/>
      <c r="K65" s="238"/>
    </row>
    <row r="66" spans="1:24" ht="12">
      <c r="A66" s="439"/>
      <c r="B66" s="134"/>
      <c r="C66" s="131" t="s">
        <v>863</v>
      </c>
      <c r="D66" s="131" t="s">
        <v>863</v>
      </c>
      <c r="E66" s="134"/>
      <c r="F66" s="131"/>
      <c r="G66" s="131"/>
      <c r="H66" s="131"/>
      <c r="I66" s="238"/>
      <c r="J66" s="238"/>
      <c r="K66" s="238"/>
    </row>
    <row r="67" spans="1:24" ht="12">
      <c r="A67" s="439"/>
      <c r="B67" s="134"/>
      <c r="C67" s="131" t="s">
        <v>864</v>
      </c>
      <c r="D67" s="131" t="s">
        <v>864</v>
      </c>
      <c r="E67" s="134"/>
      <c r="F67" s="131"/>
      <c r="G67" s="131"/>
      <c r="H67" s="131"/>
      <c r="I67" s="238"/>
      <c r="J67" s="238"/>
      <c r="K67" s="238"/>
    </row>
    <row r="68" spans="1:24" ht="12">
      <c r="A68" s="439"/>
      <c r="B68" s="134"/>
      <c r="C68" s="131" t="s">
        <v>865</v>
      </c>
      <c r="D68" s="131" t="s">
        <v>865</v>
      </c>
      <c r="E68" s="134"/>
      <c r="F68" s="131"/>
      <c r="G68" s="131"/>
      <c r="H68" s="131"/>
      <c r="I68" s="238"/>
      <c r="J68" s="238"/>
      <c r="K68" s="238"/>
    </row>
    <row r="69" spans="1:24" ht="12">
      <c r="A69" s="439"/>
      <c r="B69" s="134"/>
      <c r="C69" s="131" t="s">
        <v>866</v>
      </c>
      <c r="D69" s="131" t="s">
        <v>866</v>
      </c>
      <c r="E69" s="134"/>
      <c r="F69" s="131"/>
      <c r="G69" s="131"/>
      <c r="H69" s="131"/>
      <c r="J69" s="238"/>
      <c r="K69" s="238"/>
    </row>
    <row r="70" spans="1:24" ht="12">
      <c r="A70" s="439"/>
      <c r="B70" s="134"/>
      <c r="C70" s="131" t="s">
        <v>867</v>
      </c>
      <c r="D70" s="131" t="s">
        <v>867</v>
      </c>
      <c r="E70" s="134"/>
      <c r="F70" s="131"/>
      <c r="G70" s="131"/>
      <c r="H70" s="131"/>
      <c r="I70" s="238"/>
      <c r="J70" s="238"/>
    </row>
    <row r="71" spans="1:24" ht="12">
      <c r="A71" s="439"/>
      <c r="B71" s="134"/>
      <c r="C71" s="131" t="s">
        <v>977</v>
      </c>
      <c r="D71" s="131" t="s">
        <v>977</v>
      </c>
      <c r="E71" s="134"/>
      <c r="F71" s="131"/>
      <c r="G71" s="131"/>
      <c r="H71" s="131"/>
      <c r="I71" s="238"/>
      <c r="J71" s="238"/>
    </row>
    <row r="72" spans="1:24" ht="12">
      <c r="A72" s="439"/>
      <c r="B72" s="134"/>
      <c r="C72" s="131" t="s">
        <v>868</v>
      </c>
      <c r="D72" s="131" t="s">
        <v>868</v>
      </c>
      <c r="E72" s="134"/>
      <c r="F72" s="131"/>
      <c r="G72" s="131"/>
      <c r="H72" s="131"/>
      <c r="I72" s="238"/>
      <c r="J72" s="238"/>
    </row>
    <row r="73" spans="1:24" ht="12">
      <c r="A73" s="439"/>
      <c r="B73" s="134"/>
      <c r="C73" s="131" t="s">
        <v>869</v>
      </c>
      <c r="D73" s="131" t="s">
        <v>869</v>
      </c>
      <c r="E73" s="134"/>
      <c r="F73" s="131"/>
      <c r="G73" s="131"/>
      <c r="H73" s="131"/>
      <c r="I73" s="238"/>
      <c r="J73" s="238"/>
    </row>
    <row r="74" spans="1:24" ht="12">
      <c r="A74" s="439"/>
      <c r="B74" s="134"/>
      <c r="C74" s="131" t="s">
        <v>870</v>
      </c>
      <c r="D74" s="131" t="s">
        <v>870</v>
      </c>
      <c r="E74" s="134"/>
      <c r="F74" s="131"/>
      <c r="G74" s="131"/>
      <c r="H74" s="131"/>
      <c r="I74" s="238"/>
      <c r="J74" s="238"/>
    </row>
    <row r="75" spans="1:24" ht="12">
      <c r="A75" s="439"/>
      <c r="B75" s="134"/>
      <c r="C75" s="131" t="s">
        <v>871</v>
      </c>
      <c r="D75" s="131" t="s">
        <v>871</v>
      </c>
      <c r="E75" s="134"/>
      <c r="F75" s="131"/>
      <c r="G75" s="131"/>
      <c r="H75" s="131"/>
      <c r="I75" s="238"/>
      <c r="J75" s="238"/>
    </row>
    <row r="76" spans="1:24" ht="12">
      <c r="A76" s="439"/>
      <c r="B76" s="134"/>
      <c r="C76" s="131" t="s">
        <v>872</v>
      </c>
      <c r="D76" s="131" t="s">
        <v>872</v>
      </c>
      <c r="E76" s="134"/>
      <c r="F76" s="131"/>
      <c r="G76" s="131"/>
      <c r="H76" s="131"/>
      <c r="I76" s="238"/>
      <c r="J76" s="238"/>
    </row>
    <row r="77" spans="1:24" ht="12">
      <c r="A77" s="439"/>
      <c r="B77" s="134"/>
      <c r="C77" s="131" t="s">
        <v>873</v>
      </c>
      <c r="D77" s="131" t="s">
        <v>873</v>
      </c>
      <c r="E77" s="134"/>
      <c r="F77" s="131"/>
      <c r="G77" s="131"/>
      <c r="H77" s="131"/>
      <c r="I77" s="238"/>
      <c r="J77" s="238"/>
    </row>
    <row r="78" spans="1:24" s="134" customFormat="1" ht="12">
      <c r="A78" s="439"/>
      <c r="C78" s="131" t="s">
        <v>874</v>
      </c>
      <c r="D78" s="131" t="s">
        <v>874</v>
      </c>
      <c r="F78" s="131"/>
      <c r="G78" s="131"/>
      <c r="H78" s="131"/>
      <c r="I78" s="238"/>
      <c r="J78" s="238"/>
      <c r="K78" s="2"/>
      <c r="L78" s="2"/>
      <c r="M78" s="2"/>
      <c r="N78" s="2"/>
      <c r="O78" s="2"/>
      <c r="P78" s="2"/>
      <c r="Q78" s="2"/>
      <c r="R78" s="2"/>
      <c r="S78" s="2"/>
      <c r="T78" s="2"/>
      <c r="U78" s="2"/>
      <c r="V78" s="2"/>
      <c r="W78" s="2"/>
      <c r="X78" s="2"/>
    </row>
    <row r="79" spans="1:24" s="134" customFormat="1" ht="12">
      <c r="A79" s="439"/>
      <c r="C79" s="131" t="s">
        <v>875</v>
      </c>
      <c r="D79" s="131" t="s">
        <v>875</v>
      </c>
      <c r="F79" s="131"/>
      <c r="G79" s="131"/>
      <c r="H79" s="131"/>
      <c r="I79" s="238"/>
      <c r="J79" s="238"/>
      <c r="K79" s="2"/>
      <c r="L79" s="2"/>
      <c r="M79" s="2"/>
      <c r="N79" s="2"/>
      <c r="O79" s="2"/>
      <c r="P79" s="2"/>
      <c r="Q79" s="2"/>
      <c r="R79" s="2"/>
      <c r="S79" s="2"/>
      <c r="T79" s="2"/>
      <c r="U79" s="2"/>
      <c r="V79" s="2"/>
      <c r="W79" s="2"/>
      <c r="X79" s="2"/>
    </row>
    <row r="80" spans="1:24" ht="12">
      <c r="A80" s="133"/>
      <c r="B80" s="133"/>
      <c r="C80" s="129"/>
      <c r="D80" s="129"/>
      <c r="E80" s="129"/>
      <c r="F80" s="129"/>
      <c r="G80" s="129"/>
      <c r="H80" s="129"/>
      <c r="I80" s="238"/>
    </row>
    <row r="81" spans="1:10" ht="12">
      <c r="A81" s="435" t="s">
        <v>194</v>
      </c>
      <c r="B81" s="134"/>
      <c r="C81" s="131" t="s">
        <v>878</v>
      </c>
      <c r="D81" s="131" t="s">
        <v>878</v>
      </c>
      <c r="E81" s="134"/>
      <c r="F81" s="134"/>
      <c r="G81" s="134"/>
      <c r="H81" s="134"/>
      <c r="I81" s="238"/>
      <c r="J81" s="238"/>
    </row>
    <row r="82" spans="1:10" ht="12">
      <c r="A82" s="439"/>
      <c r="B82" s="134"/>
      <c r="C82" s="131" t="s">
        <v>879</v>
      </c>
      <c r="D82" s="131" t="s">
        <v>879</v>
      </c>
      <c r="E82" s="134"/>
      <c r="F82" s="134"/>
      <c r="G82" s="134"/>
      <c r="H82" s="134"/>
      <c r="I82" s="238"/>
      <c r="J82" s="238"/>
    </row>
    <row r="83" spans="1:10" ht="12">
      <c r="A83" s="439"/>
      <c r="B83" s="134"/>
      <c r="C83" s="131" t="s">
        <v>880</v>
      </c>
      <c r="D83" s="131" t="s">
        <v>880</v>
      </c>
      <c r="E83" s="134"/>
      <c r="F83" s="134"/>
      <c r="G83" s="134"/>
      <c r="H83" s="134"/>
      <c r="I83" s="238"/>
      <c r="J83" s="238"/>
    </row>
    <row r="84" spans="1:10" ht="12">
      <c r="A84" s="439"/>
      <c r="B84" s="134"/>
      <c r="C84" s="131" t="s">
        <v>881</v>
      </c>
      <c r="D84" s="131" t="s">
        <v>881</v>
      </c>
      <c r="E84" s="134"/>
      <c r="F84" s="134"/>
      <c r="G84" s="134"/>
      <c r="H84" s="134"/>
      <c r="I84" s="238"/>
      <c r="J84" s="238"/>
    </row>
    <row r="85" spans="1:10" ht="12">
      <c r="A85" s="439"/>
      <c r="B85" s="134"/>
      <c r="C85" s="131" t="s">
        <v>882</v>
      </c>
      <c r="D85" s="131" t="s">
        <v>882</v>
      </c>
      <c r="E85" s="134"/>
      <c r="F85" s="134"/>
      <c r="G85" s="134"/>
      <c r="H85" s="134"/>
      <c r="I85" s="238"/>
      <c r="J85" s="238"/>
    </row>
    <row r="86" spans="1:10" s="238" customFormat="1" ht="12">
      <c r="A86" s="439"/>
      <c r="B86" s="134"/>
      <c r="C86" s="131" t="s">
        <v>1070</v>
      </c>
      <c r="D86" s="131" t="s">
        <v>1070</v>
      </c>
      <c r="E86" s="134"/>
      <c r="F86" s="134"/>
      <c r="G86" s="134"/>
      <c r="H86" s="134"/>
    </row>
    <row r="87" spans="1:10" ht="12">
      <c r="A87" s="439"/>
      <c r="B87" s="134"/>
      <c r="C87" s="131" t="s">
        <v>237</v>
      </c>
      <c r="D87" s="131" t="s">
        <v>237</v>
      </c>
      <c r="E87" s="134"/>
      <c r="F87" s="134"/>
      <c r="G87" s="134"/>
      <c r="H87" s="134"/>
      <c r="I87" s="238"/>
      <c r="J87" s="238"/>
    </row>
    <row r="88" spans="1:10" ht="12">
      <c r="A88" s="439"/>
      <c r="B88" s="134"/>
      <c r="C88" s="131" t="s">
        <v>255</v>
      </c>
      <c r="D88" s="131" t="s">
        <v>255</v>
      </c>
      <c r="E88" s="134"/>
      <c r="F88" s="134"/>
      <c r="G88" s="134"/>
      <c r="H88" s="134"/>
      <c r="I88" s="238"/>
      <c r="J88" s="238"/>
    </row>
    <row r="89" spans="1:10" ht="12">
      <c r="A89" s="439"/>
      <c r="B89" s="134"/>
      <c r="C89" s="131" t="s">
        <v>883</v>
      </c>
      <c r="D89" s="131" t="s">
        <v>883</v>
      </c>
      <c r="E89" s="134"/>
      <c r="F89" s="134"/>
      <c r="G89" s="134"/>
      <c r="H89" s="134"/>
      <c r="I89" s="238"/>
      <c r="J89" s="238"/>
    </row>
    <row r="90" spans="1:10" ht="12">
      <c r="A90" s="48"/>
      <c r="B90" s="133"/>
      <c r="C90" s="129"/>
      <c r="D90" s="129"/>
      <c r="E90" s="129"/>
      <c r="F90" s="129"/>
      <c r="G90" s="129"/>
      <c r="H90" s="129"/>
      <c r="I90" s="238"/>
      <c r="J90" s="238"/>
    </row>
    <row r="91" spans="1:10" ht="12">
      <c r="A91" s="435" t="s">
        <v>195</v>
      </c>
      <c r="B91" s="134"/>
      <c r="C91" s="131" t="s">
        <v>885</v>
      </c>
      <c r="D91" s="131" t="s">
        <v>885</v>
      </c>
      <c r="E91" s="134"/>
      <c r="F91" s="134"/>
      <c r="G91" s="134"/>
      <c r="H91" s="134"/>
      <c r="I91" s="238"/>
      <c r="J91" s="238"/>
    </row>
    <row r="92" spans="1:10" ht="12">
      <c r="A92" s="439"/>
      <c r="B92" s="134"/>
      <c r="C92" s="131" t="s">
        <v>886</v>
      </c>
      <c r="D92" s="131" t="s">
        <v>886</v>
      </c>
      <c r="E92" s="134"/>
      <c r="F92" s="134"/>
      <c r="G92" s="134"/>
      <c r="H92" s="134"/>
      <c r="I92" s="238"/>
      <c r="J92" s="238"/>
    </row>
    <row r="93" spans="1:10" ht="12">
      <c r="A93" s="439"/>
      <c r="B93" s="134"/>
      <c r="C93" s="131" t="s">
        <v>887</v>
      </c>
      <c r="D93" s="131" t="s">
        <v>887</v>
      </c>
      <c r="E93" s="134"/>
      <c r="F93" s="134"/>
      <c r="G93" s="134"/>
      <c r="H93" s="134"/>
      <c r="I93" s="238"/>
      <c r="J93" s="238"/>
    </row>
    <row r="94" spans="1:10" ht="12">
      <c r="A94" s="439"/>
      <c r="B94" s="134"/>
      <c r="C94" s="131" t="s">
        <v>888</v>
      </c>
      <c r="D94" s="131" t="s">
        <v>888</v>
      </c>
      <c r="E94" s="134"/>
      <c r="F94" s="134"/>
      <c r="G94" s="134"/>
      <c r="H94" s="134"/>
      <c r="I94" s="238"/>
      <c r="J94" s="238"/>
    </row>
    <row r="95" spans="1:10" ht="12">
      <c r="A95" s="439"/>
      <c r="B95" s="134"/>
      <c r="C95" s="131" t="s">
        <v>243</v>
      </c>
      <c r="D95" s="131" t="s">
        <v>243</v>
      </c>
      <c r="E95" s="134"/>
      <c r="F95" s="134"/>
      <c r="G95" s="134"/>
      <c r="H95" s="134"/>
      <c r="I95" s="238"/>
      <c r="J95" s="238"/>
    </row>
    <row r="96" spans="1:10" ht="12">
      <c r="A96" s="439"/>
      <c r="B96" s="134"/>
      <c r="C96" s="131" t="s">
        <v>889</v>
      </c>
      <c r="D96" s="131" t="s">
        <v>889</v>
      </c>
      <c r="E96" s="134"/>
      <c r="F96" s="134"/>
      <c r="G96" s="134"/>
      <c r="H96" s="134"/>
      <c r="I96" s="238"/>
      <c r="J96" s="238"/>
    </row>
    <row r="97" spans="1:10" ht="12">
      <c r="A97" s="439"/>
      <c r="B97" s="134"/>
      <c r="C97" s="131" t="s">
        <v>890</v>
      </c>
      <c r="D97" s="131" t="s">
        <v>890</v>
      </c>
      <c r="E97" s="134"/>
      <c r="F97" s="134"/>
      <c r="G97" s="134"/>
      <c r="H97" s="134"/>
      <c r="I97" s="238"/>
      <c r="J97" s="238"/>
    </row>
    <row r="98" spans="1:10" ht="12.75" customHeight="1">
      <c r="A98" s="439"/>
      <c r="B98" s="134"/>
      <c r="C98" s="131" t="s">
        <v>245</v>
      </c>
      <c r="D98" s="131" t="s">
        <v>245</v>
      </c>
      <c r="E98" s="134"/>
      <c r="F98" s="134"/>
      <c r="G98" s="134"/>
      <c r="H98" s="134"/>
      <c r="I98" s="238"/>
      <c r="J98" s="238"/>
    </row>
    <row r="99" spans="1:10" ht="12">
      <c r="A99" s="48"/>
      <c r="B99" s="133"/>
      <c r="C99" s="129"/>
      <c r="D99" s="129"/>
      <c r="E99" s="129"/>
      <c r="F99" s="129"/>
      <c r="G99" s="129"/>
      <c r="H99" s="129"/>
      <c r="I99" s="238"/>
      <c r="J99" s="238"/>
    </row>
    <row r="100" spans="1:10" ht="12">
      <c r="A100" s="435" t="s">
        <v>295</v>
      </c>
      <c r="B100" s="134"/>
      <c r="C100" s="131"/>
      <c r="D100" s="131"/>
      <c r="E100" s="131" t="s">
        <v>297</v>
      </c>
      <c r="F100" s="131"/>
      <c r="G100" s="131"/>
      <c r="H100" s="131"/>
      <c r="I100" s="238"/>
    </row>
    <row r="101" spans="1:10" ht="12">
      <c r="A101" s="439"/>
      <c r="B101" s="134"/>
      <c r="C101" s="131"/>
      <c r="D101" s="131"/>
      <c r="E101" s="131" t="s">
        <v>298</v>
      </c>
      <c r="F101" s="131"/>
      <c r="G101" s="131"/>
      <c r="H101" s="131"/>
      <c r="I101" s="238"/>
    </row>
    <row r="102" spans="1:10" s="238" customFormat="1" ht="12">
      <c r="A102" s="439"/>
      <c r="B102" s="134"/>
      <c r="C102" s="131"/>
      <c r="D102" s="131"/>
      <c r="E102" s="131" t="s">
        <v>300</v>
      </c>
      <c r="F102" s="131"/>
      <c r="G102" s="131"/>
      <c r="H102" s="131"/>
    </row>
    <row r="103" spans="1:10" s="238" customFormat="1" ht="12">
      <c r="A103" s="439"/>
      <c r="B103" s="134"/>
      <c r="C103" s="131"/>
      <c r="D103" s="131"/>
      <c r="E103" s="131" t="s">
        <v>301</v>
      </c>
      <c r="F103" s="131"/>
      <c r="G103" s="131"/>
      <c r="H103" s="131"/>
      <c r="I103" s="2"/>
    </row>
    <row r="104" spans="1:10" s="238" customFormat="1" ht="12">
      <c r="A104" s="439"/>
      <c r="B104" s="134"/>
      <c r="C104" s="131"/>
      <c r="D104" s="131"/>
      <c r="E104" s="131" t="s">
        <v>1097</v>
      </c>
      <c r="F104" s="131"/>
      <c r="G104" s="131"/>
      <c r="H104" s="131"/>
    </row>
    <row r="105" spans="1:10" s="238" customFormat="1" ht="12">
      <c r="A105" s="439"/>
      <c r="B105" s="134"/>
      <c r="C105" s="131"/>
      <c r="D105" s="131"/>
      <c r="E105" s="131" t="s">
        <v>1098</v>
      </c>
      <c r="F105" s="131"/>
      <c r="G105" s="131"/>
      <c r="H105" s="131"/>
    </row>
    <row r="106" spans="1:10" ht="12">
      <c r="A106" s="439"/>
      <c r="B106" s="134"/>
      <c r="C106" s="131"/>
      <c r="D106" s="131"/>
      <c r="E106" s="131" t="s">
        <v>302</v>
      </c>
      <c r="F106" s="131"/>
      <c r="G106" s="131"/>
      <c r="H106" s="131"/>
      <c r="I106" s="238"/>
    </row>
    <row r="107" spans="1:10" ht="12">
      <c r="A107" s="439"/>
      <c r="B107" s="131"/>
      <c r="C107" s="131"/>
      <c r="D107" s="131"/>
      <c r="E107" s="131" t="s">
        <v>1234</v>
      </c>
      <c r="F107" s="131"/>
      <c r="G107" s="131"/>
      <c r="H107" s="131"/>
      <c r="I107" s="238"/>
    </row>
    <row r="108" spans="1:10" ht="12">
      <c r="A108" s="439"/>
      <c r="B108" s="131"/>
      <c r="C108" s="131"/>
      <c r="D108" s="131"/>
      <c r="E108" s="131" t="s">
        <v>1229</v>
      </c>
      <c r="F108" s="131"/>
      <c r="G108" s="131"/>
      <c r="H108" s="131"/>
    </row>
    <row r="109" spans="1:10" s="238" customFormat="1" ht="12">
      <c r="A109" s="439"/>
      <c r="B109" s="131"/>
      <c r="C109" s="131"/>
      <c r="D109" s="131"/>
      <c r="E109" s="131" t="s">
        <v>1081</v>
      </c>
      <c r="F109" s="131"/>
      <c r="G109" s="131"/>
      <c r="H109" s="131"/>
      <c r="I109" s="2"/>
    </row>
    <row r="110" spans="1:10" ht="12">
      <c r="A110" s="48"/>
      <c r="B110" s="133"/>
      <c r="C110" s="129"/>
      <c r="D110" s="129"/>
      <c r="E110" s="129"/>
      <c r="F110" s="129"/>
      <c r="G110" s="129"/>
      <c r="H110" s="129"/>
    </row>
    <row r="111" spans="1:10">
      <c r="A111" s="435" t="s">
        <v>196</v>
      </c>
      <c r="B111" s="134"/>
      <c r="C111" s="134" t="s">
        <v>246</v>
      </c>
      <c r="D111" s="132"/>
      <c r="E111" s="131"/>
      <c r="F111" s="95"/>
      <c r="G111" s="95"/>
      <c r="H111" s="95"/>
      <c r="I111" s="238"/>
      <c r="J111" s="238"/>
    </row>
    <row r="112" spans="1:10">
      <c r="A112" s="439"/>
      <c r="B112" s="134"/>
      <c r="C112" s="134" t="s">
        <v>247</v>
      </c>
      <c r="D112" s="132"/>
      <c r="E112" s="131"/>
      <c r="F112" s="95"/>
      <c r="G112" s="95"/>
      <c r="H112" s="95"/>
    </row>
    <row r="113" spans="1:10">
      <c r="A113" s="439"/>
      <c r="B113" s="134"/>
      <c r="C113" s="134" t="s">
        <v>248</v>
      </c>
      <c r="D113" s="132"/>
      <c r="E113" s="131"/>
      <c r="F113" s="95"/>
      <c r="G113" s="95"/>
      <c r="H113" s="95"/>
    </row>
    <row r="114" spans="1:10">
      <c r="A114" s="439"/>
      <c r="C114" s="134" t="s">
        <v>249</v>
      </c>
      <c r="D114" s="128"/>
      <c r="E114" s="131"/>
      <c r="F114" s="95"/>
      <c r="G114" s="95"/>
      <c r="H114" s="95"/>
    </row>
    <row r="115" spans="1:10">
      <c r="A115" s="439"/>
      <c r="B115" s="134"/>
      <c r="C115" s="134" t="s">
        <v>250</v>
      </c>
      <c r="D115" s="128"/>
      <c r="E115" s="131"/>
      <c r="F115" s="95"/>
      <c r="G115" s="95"/>
      <c r="H115" s="95"/>
    </row>
    <row r="116" spans="1:10">
      <c r="A116" s="439"/>
      <c r="B116" s="134"/>
      <c r="C116" s="134" t="s">
        <v>251</v>
      </c>
      <c r="D116" s="128"/>
      <c r="E116" s="131"/>
      <c r="F116" s="95"/>
      <c r="G116" s="95"/>
      <c r="H116" s="95"/>
      <c r="I116" s="238"/>
    </row>
    <row r="117" spans="1:10">
      <c r="A117" s="439"/>
      <c r="B117" s="134"/>
      <c r="C117" s="134"/>
      <c r="D117" s="128"/>
      <c r="E117" s="128" t="s">
        <v>406</v>
      </c>
      <c r="F117" s="95"/>
      <c r="G117" s="95"/>
      <c r="H117" s="95"/>
      <c r="I117" s="238"/>
    </row>
    <row r="118" spans="1:10" s="238" customFormat="1">
      <c r="A118" s="439"/>
      <c r="B118" s="134"/>
      <c r="C118" s="134"/>
      <c r="D118" s="128"/>
      <c r="E118" s="128" t="s">
        <v>1102</v>
      </c>
      <c r="F118" s="95"/>
      <c r="G118" s="95"/>
      <c r="H118" s="95"/>
      <c r="J118" s="2"/>
    </row>
    <row r="119" spans="1:10">
      <c r="A119" s="439"/>
      <c r="B119" s="134"/>
      <c r="C119" s="134"/>
      <c r="D119" s="128"/>
      <c r="E119" s="128" t="s">
        <v>1103</v>
      </c>
      <c r="F119" s="95"/>
      <c r="G119" s="95"/>
      <c r="H119" s="95"/>
      <c r="I119" s="238"/>
    </row>
    <row r="120" spans="1:10">
      <c r="A120" s="439"/>
      <c r="B120" s="134"/>
      <c r="C120" s="134"/>
      <c r="D120" s="128"/>
      <c r="E120" s="128" t="s">
        <v>305</v>
      </c>
      <c r="F120" s="95"/>
      <c r="G120" s="95"/>
      <c r="H120" s="95"/>
      <c r="I120" s="238"/>
      <c r="J120" s="238"/>
    </row>
    <row r="121" spans="1:10">
      <c r="A121" s="439"/>
      <c r="B121" s="134"/>
      <c r="C121" s="134"/>
      <c r="D121" s="131"/>
      <c r="E121" s="134" t="s">
        <v>907</v>
      </c>
      <c r="F121" s="95"/>
      <c r="G121" s="95"/>
      <c r="H121" s="95"/>
      <c r="I121" s="238"/>
    </row>
    <row r="122" spans="1:10" ht="12">
      <c r="A122" s="48"/>
      <c r="B122" s="129"/>
      <c r="C122" s="129"/>
      <c r="D122" s="129"/>
      <c r="E122" s="129"/>
      <c r="F122" s="129"/>
      <c r="G122" s="129"/>
      <c r="H122" s="129"/>
      <c r="I122" s="238"/>
    </row>
    <row r="123" spans="1:10" ht="22.5" customHeight="1">
      <c r="A123" s="212" t="s">
        <v>108</v>
      </c>
      <c r="B123" s="134" t="s">
        <v>48</v>
      </c>
      <c r="C123" s="131"/>
      <c r="D123" s="131"/>
      <c r="E123" s="131"/>
      <c r="F123" s="154"/>
      <c r="G123" s="154"/>
      <c r="H123" s="154"/>
      <c r="I123" s="238"/>
    </row>
    <row r="124" spans="1:10" ht="12">
      <c r="A124" s="48"/>
      <c r="B124" s="48"/>
      <c r="C124" s="129"/>
      <c r="D124" s="129"/>
      <c r="E124" s="129"/>
      <c r="F124" s="129"/>
      <c r="G124" s="129"/>
      <c r="H124" s="129"/>
      <c r="I124" s="238"/>
    </row>
    <row r="125" spans="1:10">
      <c r="A125" s="435" t="s">
        <v>110</v>
      </c>
      <c r="B125" s="131" t="s">
        <v>47</v>
      </c>
      <c r="C125" s="135"/>
      <c r="D125" s="131"/>
      <c r="E125" s="135"/>
      <c r="F125" s="154"/>
      <c r="G125" s="154"/>
      <c r="H125" s="154"/>
      <c r="I125" s="238"/>
    </row>
    <row r="126" spans="1:10">
      <c r="A126" s="439"/>
      <c r="B126" s="131" t="s">
        <v>46</v>
      </c>
      <c r="C126" s="131"/>
      <c r="D126" s="131"/>
      <c r="E126" s="131"/>
      <c r="F126" s="154"/>
      <c r="G126" s="154"/>
      <c r="H126" s="154"/>
      <c r="I126" s="238"/>
    </row>
    <row r="127" spans="1:10">
      <c r="A127" s="439"/>
      <c r="B127" s="131" t="s">
        <v>45</v>
      </c>
      <c r="C127" s="131"/>
      <c r="D127" s="131"/>
      <c r="E127" s="131"/>
      <c r="F127" s="154"/>
      <c r="G127" s="154"/>
      <c r="H127" s="154"/>
      <c r="I127" s="238"/>
    </row>
    <row r="128" spans="1:10">
      <c r="A128" s="439"/>
      <c r="B128" s="131" t="s">
        <v>44</v>
      </c>
      <c r="C128" s="131"/>
      <c r="D128" s="131"/>
      <c r="E128" s="131"/>
      <c r="F128" s="154"/>
      <c r="G128" s="154"/>
      <c r="H128" s="154"/>
      <c r="I128" s="238"/>
    </row>
    <row r="129" spans="1:10">
      <c r="A129" s="439"/>
      <c r="B129" s="131" t="s">
        <v>43</v>
      </c>
      <c r="C129" s="135"/>
      <c r="D129" s="131"/>
      <c r="E129" s="135"/>
      <c r="F129" s="154"/>
      <c r="G129" s="154"/>
      <c r="H129" s="154"/>
      <c r="I129" s="238"/>
    </row>
    <row r="130" spans="1:10">
      <c r="A130" s="439"/>
      <c r="B130" s="131" t="s">
        <v>42</v>
      </c>
      <c r="C130" s="135"/>
      <c r="D130" s="131"/>
      <c r="E130" s="135"/>
      <c r="F130" s="154"/>
      <c r="G130" s="154"/>
      <c r="H130" s="154"/>
      <c r="I130" s="238"/>
    </row>
    <row r="131" spans="1:10" ht="12.75" customHeight="1">
      <c r="A131" s="48"/>
      <c r="B131" s="48"/>
      <c r="C131" s="48"/>
      <c r="D131" s="48"/>
      <c r="E131" s="48"/>
      <c r="F131" s="48"/>
      <c r="G131" s="48"/>
      <c r="H131" s="48"/>
      <c r="I131" s="238"/>
    </row>
    <row r="132" spans="1:10" ht="12.75" customHeight="1">
      <c r="A132" s="439" t="s">
        <v>69</v>
      </c>
      <c r="B132" s="95" t="s">
        <v>41</v>
      </c>
      <c r="C132" s="95"/>
      <c r="D132" s="131"/>
      <c r="E132" s="95"/>
      <c r="F132" s="154"/>
      <c r="G132" s="154"/>
      <c r="H132" s="154"/>
    </row>
    <row r="133" spans="1:10">
      <c r="A133" s="439"/>
      <c r="B133" s="95" t="s">
        <v>40</v>
      </c>
      <c r="C133" s="95"/>
      <c r="D133" s="131"/>
      <c r="E133" s="95"/>
      <c r="F133" s="154"/>
      <c r="G133" s="154"/>
      <c r="H133" s="154"/>
      <c r="I133" s="238"/>
    </row>
    <row r="134" spans="1:10">
      <c r="A134" s="439"/>
      <c r="B134" s="95" t="s">
        <v>160</v>
      </c>
      <c r="C134" s="95"/>
      <c r="D134" s="131"/>
      <c r="E134" s="95"/>
      <c r="F134" s="154"/>
      <c r="G134" s="154"/>
      <c r="H134" s="154"/>
    </row>
    <row r="135" spans="1:10">
      <c r="A135" s="439"/>
      <c r="B135" s="95" t="s">
        <v>162</v>
      </c>
      <c r="C135" s="95"/>
      <c r="D135" s="131"/>
      <c r="E135" s="95"/>
      <c r="F135" s="154"/>
      <c r="G135" s="154"/>
      <c r="H135" s="154"/>
    </row>
    <row r="136" spans="1:10" ht="12.75" customHeight="1">
      <c r="A136" s="439"/>
      <c r="B136" s="95" t="s">
        <v>39</v>
      </c>
      <c r="C136" s="95"/>
      <c r="D136" s="131"/>
      <c r="E136" s="95"/>
      <c r="F136" s="154"/>
      <c r="G136" s="154"/>
      <c r="H136" s="154"/>
    </row>
    <row r="137" spans="1:10">
      <c r="A137" s="439"/>
      <c r="B137" s="95" t="s">
        <v>38</v>
      </c>
      <c r="C137" s="95"/>
      <c r="D137" s="131"/>
      <c r="E137" s="95"/>
      <c r="F137" s="154"/>
      <c r="G137" s="154"/>
      <c r="H137" s="154"/>
    </row>
    <row r="138" spans="1:10">
      <c r="A138" s="441"/>
      <c r="B138" s="95"/>
      <c r="C138" s="95" t="s">
        <v>252</v>
      </c>
      <c r="D138" s="131"/>
      <c r="E138" s="95"/>
      <c r="F138" s="154"/>
      <c r="G138" s="154"/>
      <c r="H138" s="154"/>
    </row>
    <row r="139" spans="1:10" ht="12">
      <c r="A139" s="129"/>
      <c r="B139" s="129"/>
      <c r="C139" s="129"/>
      <c r="D139" s="129"/>
      <c r="E139" s="129"/>
      <c r="F139" s="129"/>
      <c r="G139" s="129"/>
      <c r="H139" s="129"/>
    </row>
    <row r="140" spans="1:10" ht="12.75" customHeight="1">
      <c r="A140" s="440" t="s">
        <v>158</v>
      </c>
      <c r="B140" s="95" t="s">
        <v>37</v>
      </c>
      <c r="C140" s="95"/>
      <c r="D140" s="95"/>
      <c r="E140" s="95"/>
      <c r="F140" s="95"/>
      <c r="G140" s="95"/>
      <c r="H140" s="95"/>
    </row>
    <row r="141" spans="1:10">
      <c r="A141" s="440"/>
      <c r="B141" s="95" t="s">
        <v>36</v>
      </c>
      <c r="C141" s="95" t="s">
        <v>36</v>
      </c>
      <c r="D141" s="95" t="s">
        <v>36</v>
      </c>
      <c r="E141" s="95"/>
      <c r="F141" s="95"/>
      <c r="G141" s="95"/>
      <c r="H141" s="95"/>
      <c r="J141" s="238"/>
    </row>
    <row r="142" spans="1:10" s="238" customFormat="1">
      <c r="A142" s="440"/>
      <c r="B142" s="95"/>
      <c r="C142" s="95"/>
      <c r="D142" s="95" t="s">
        <v>1442</v>
      </c>
      <c r="E142" s="95"/>
      <c r="F142" s="95"/>
      <c r="G142" s="95"/>
      <c r="H142" s="95"/>
    </row>
    <row r="143" spans="1:10" s="238" customFormat="1">
      <c r="A143" s="440"/>
      <c r="B143" s="95"/>
      <c r="C143" s="95"/>
      <c r="D143" s="95" t="s">
        <v>254</v>
      </c>
      <c r="E143" s="95"/>
      <c r="F143" s="95"/>
      <c r="G143" s="95"/>
      <c r="H143" s="95"/>
    </row>
    <row r="144" spans="1:10">
      <c r="A144" s="440"/>
      <c r="B144" s="95" t="s">
        <v>35</v>
      </c>
      <c r="C144" s="95" t="s">
        <v>35</v>
      </c>
      <c r="D144" s="95" t="s">
        <v>35</v>
      </c>
      <c r="E144" s="95"/>
      <c r="F144" s="95"/>
      <c r="G144" s="95"/>
      <c r="H144" s="95"/>
      <c r="I144" s="238"/>
      <c r="J144" s="238"/>
    </row>
    <row r="145" spans="1:10" s="238" customFormat="1">
      <c r="A145" s="440"/>
      <c r="B145" s="95"/>
      <c r="C145" s="95"/>
      <c r="D145" s="95" t="s">
        <v>256</v>
      </c>
      <c r="E145" s="95"/>
      <c r="F145" s="95"/>
      <c r="G145" s="95"/>
      <c r="H145" s="95"/>
    </row>
    <row r="146" spans="1:10" s="238" customFormat="1">
      <c r="A146" s="440"/>
      <c r="B146" s="95"/>
      <c r="C146" s="95" t="s">
        <v>1424</v>
      </c>
      <c r="D146" s="95"/>
      <c r="E146" s="95"/>
      <c r="F146" s="95"/>
      <c r="G146" s="95"/>
      <c r="H146" s="95"/>
    </row>
    <row r="147" spans="1:10">
      <c r="A147" s="440"/>
      <c r="B147" s="95" t="s">
        <v>1419</v>
      </c>
      <c r="C147" s="95"/>
      <c r="D147" s="95" t="s">
        <v>1419</v>
      </c>
      <c r="E147" s="95"/>
      <c r="F147" s="95"/>
      <c r="G147" s="95"/>
      <c r="H147" s="95"/>
      <c r="J147" s="238"/>
    </row>
    <row r="148" spans="1:10">
      <c r="A148" s="440"/>
      <c r="B148" s="95" t="s">
        <v>34</v>
      </c>
      <c r="C148" s="95" t="s">
        <v>34</v>
      </c>
      <c r="D148" s="95" t="s">
        <v>34</v>
      </c>
      <c r="E148" s="95"/>
      <c r="F148" s="95"/>
      <c r="G148" s="95"/>
      <c r="H148" s="95"/>
      <c r="J148" s="238"/>
    </row>
    <row r="149" spans="1:10">
      <c r="A149" s="440"/>
      <c r="B149" s="95" t="s">
        <v>33</v>
      </c>
      <c r="C149" s="95"/>
      <c r="D149" s="95"/>
      <c r="E149" s="95"/>
      <c r="F149" s="95"/>
      <c r="G149" s="95"/>
      <c r="H149" s="95"/>
      <c r="J149" s="238"/>
    </row>
    <row r="150" spans="1:10">
      <c r="A150" s="440"/>
      <c r="B150" s="95" t="s">
        <v>32</v>
      </c>
      <c r="C150" s="95"/>
      <c r="D150" s="95"/>
      <c r="E150" s="95"/>
      <c r="F150" s="95"/>
      <c r="G150" s="95"/>
      <c r="H150" s="95"/>
      <c r="J150" s="238"/>
    </row>
    <row r="151" spans="1:10">
      <c r="A151" s="440"/>
      <c r="B151" s="95" t="s">
        <v>463</v>
      </c>
      <c r="C151" s="95"/>
      <c r="D151" s="95"/>
      <c r="E151" s="95"/>
      <c r="F151" s="95"/>
      <c r="G151" s="95"/>
      <c r="H151" s="95"/>
      <c r="J151" s="238"/>
    </row>
    <row r="152" spans="1:10">
      <c r="A152" s="440"/>
      <c r="B152" s="95"/>
      <c r="C152" s="95"/>
      <c r="D152" s="95"/>
      <c r="E152" s="95"/>
      <c r="F152" s="95"/>
      <c r="G152" s="95"/>
      <c r="H152" s="95"/>
      <c r="J152" s="238"/>
    </row>
    <row r="153" spans="1:10">
      <c r="A153" s="440"/>
      <c r="B153" s="95"/>
      <c r="C153" s="95" t="s">
        <v>895</v>
      </c>
      <c r="D153" s="95" t="s">
        <v>895</v>
      </c>
      <c r="E153" s="95"/>
      <c r="F153" s="95"/>
      <c r="G153" s="95"/>
      <c r="H153" s="95"/>
      <c r="J153" s="238"/>
    </row>
    <row r="154" spans="1:10">
      <c r="A154" s="440"/>
      <c r="B154" s="95"/>
      <c r="C154" s="95" t="s">
        <v>903</v>
      </c>
      <c r="D154" s="95" t="s">
        <v>903</v>
      </c>
      <c r="E154" s="95"/>
      <c r="F154" s="95"/>
      <c r="G154" s="95"/>
      <c r="H154" s="95"/>
      <c r="J154" s="238"/>
    </row>
    <row r="155" spans="1:10">
      <c r="A155" s="440"/>
      <c r="B155" s="95"/>
      <c r="C155" s="95" t="s">
        <v>896</v>
      </c>
      <c r="D155" s="95" t="s">
        <v>896</v>
      </c>
      <c r="E155" s="95"/>
      <c r="F155" s="95"/>
      <c r="G155" s="95"/>
      <c r="H155" s="95"/>
      <c r="J155" s="238"/>
    </row>
    <row r="156" spans="1:10">
      <c r="A156" s="440"/>
      <c r="B156" s="95"/>
      <c r="C156" s="95" t="s">
        <v>902</v>
      </c>
      <c r="D156" s="95" t="s">
        <v>902</v>
      </c>
      <c r="E156" s="95"/>
      <c r="F156" s="95"/>
      <c r="G156" s="95"/>
      <c r="H156" s="95"/>
      <c r="J156" s="238"/>
    </row>
    <row r="157" spans="1:10">
      <c r="A157" s="440"/>
      <c r="B157" s="95"/>
      <c r="C157" s="95" t="s">
        <v>897</v>
      </c>
      <c r="D157" s="95" t="s">
        <v>897</v>
      </c>
      <c r="E157" s="95"/>
      <c r="F157" s="95"/>
      <c r="G157" s="95"/>
      <c r="H157" s="95"/>
    </row>
    <row r="158" spans="1:10">
      <c r="A158" s="440"/>
      <c r="B158" s="95"/>
      <c r="C158" s="95" t="s">
        <v>815</v>
      </c>
      <c r="D158" s="95" t="s">
        <v>815</v>
      </c>
      <c r="E158" s="95"/>
      <c r="F158" s="95"/>
      <c r="G158" s="95"/>
      <c r="H158" s="95"/>
    </row>
    <row r="159" spans="1:10">
      <c r="A159" s="440"/>
      <c r="B159" s="95"/>
      <c r="C159" s="95" t="s">
        <v>795</v>
      </c>
      <c r="D159" s="95" t="s">
        <v>795</v>
      </c>
      <c r="E159" s="95"/>
      <c r="F159" s="95"/>
      <c r="G159" s="95"/>
      <c r="H159" s="95"/>
    </row>
    <row r="160" spans="1:10" ht="12">
      <c r="A160" s="55"/>
      <c r="B160" s="133"/>
      <c r="C160" s="130"/>
      <c r="D160" s="130"/>
      <c r="E160" s="130"/>
      <c r="F160" s="130"/>
      <c r="G160" s="130"/>
      <c r="H160" s="130"/>
    </row>
    <row r="161" spans="1:10">
      <c r="A161" s="438" t="s">
        <v>68</v>
      </c>
      <c r="B161" s="95" t="s">
        <v>31</v>
      </c>
      <c r="C161" s="95"/>
      <c r="D161" s="95"/>
      <c r="E161" s="95"/>
      <c r="F161" s="95"/>
      <c r="G161" s="95"/>
      <c r="H161" s="95"/>
    </row>
    <row r="162" spans="1:10">
      <c r="A162" s="432"/>
      <c r="B162" s="95" t="s">
        <v>30</v>
      </c>
      <c r="C162" s="95"/>
      <c r="D162" s="95"/>
      <c r="E162" s="95"/>
      <c r="F162" s="95"/>
      <c r="G162" s="95"/>
      <c r="H162" s="95"/>
    </row>
    <row r="163" spans="1:10">
      <c r="A163" s="432"/>
      <c r="B163" s="95" t="s">
        <v>29</v>
      </c>
      <c r="C163" s="95"/>
      <c r="D163" s="95"/>
      <c r="E163" s="95"/>
      <c r="F163" s="95"/>
      <c r="G163" s="95"/>
      <c r="H163" s="95"/>
    </row>
    <row r="164" spans="1:10">
      <c r="A164" s="432"/>
      <c r="B164" s="95" t="s">
        <v>28</v>
      </c>
      <c r="C164" s="95"/>
      <c r="D164" s="95"/>
      <c r="E164" s="95"/>
      <c r="F164" s="95"/>
      <c r="G164" s="95"/>
      <c r="H164" s="95"/>
      <c r="I164" s="238"/>
    </row>
    <row r="165" spans="1:10">
      <c r="A165" s="432"/>
      <c r="B165" s="95" t="s">
        <v>27</v>
      </c>
      <c r="C165" s="95"/>
      <c r="D165" s="95"/>
      <c r="E165" s="95"/>
      <c r="F165" s="95"/>
      <c r="G165" s="95"/>
      <c r="H165" s="95"/>
      <c r="I165" s="238"/>
    </row>
    <row r="166" spans="1:10" ht="13.5" customHeight="1">
      <c r="A166" s="133"/>
      <c r="B166" s="133"/>
      <c r="C166" s="133"/>
      <c r="D166" s="129"/>
      <c r="E166" s="133"/>
      <c r="F166" s="129"/>
      <c r="G166" s="129"/>
      <c r="H166" s="129"/>
      <c r="I166" s="238"/>
    </row>
    <row r="167" spans="1:10" ht="15" customHeight="1">
      <c r="A167" s="432" t="s">
        <v>1111</v>
      </c>
      <c r="B167" s="95"/>
      <c r="C167" s="95"/>
      <c r="D167" s="95"/>
      <c r="E167" s="95"/>
      <c r="F167" s="95"/>
      <c r="G167" s="95" t="s">
        <v>336</v>
      </c>
      <c r="H167" s="95"/>
      <c r="I167" s="238"/>
    </row>
    <row r="168" spans="1:10">
      <c r="A168" s="432"/>
      <c r="B168" s="95"/>
      <c r="C168" s="95"/>
      <c r="D168" s="95"/>
      <c r="E168" s="95"/>
      <c r="F168" s="95"/>
      <c r="G168" s="95" t="s">
        <v>1187</v>
      </c>
      <c r="H168" s="95"/>
      <c r="I168" s="238"/>
    </row>
    <row r="169" spans="1:10" s="238" customFormat="1">
      <c r="A169" s="432"/>
      <c r="B169" s="95"/>
      <c r="C169" s="95"/>
      <c r="D169" s="95"/>
      <c r="E169" s="95"/>
      <c r="F169" s="95"/>
      <c r="G169" s="95" t="s">
        <v>1005</v>
      </c>
      <c r="H169" s="95"/>
    </row>
    <row r="170" spans="1:10">
      <c r="A170" s="432"/>
      <c r="B170" s="95"/>
      <c r="C170" s="95"/>
      <c r="D170" s="95"/>
      <c r="E170" s="95"/>
      <c r="F170" s="95"/>
      <c r="G170" s="95" t="s">
        <v>1004</v>
      </c>
      <c r="H170" s="95"/>
      <c r="I170" s="238"/>
    </row>
    <row r="171" spans="1:10" s="238" customFormat="1" ht="13.5" customHeight="1">
      <c r="A171" s="133"/>
      <c r="B171" s="133"/>
      <c r="C171" s="133"/>
      <c r="D171" s="129"/>
      <c r="E171" s="133"/>
      <c r="F171" s="129"/>
      <c r="G171" s="129"/>
      <c r="H171" s="129"/>
      <c r="J171" s="2"/>
    </row>
    <row r="172" spans="1:10" s="238" customFormat="1" ht="13.5" customHeight="1">
      <c r="A172" s="431" t="s">
        <v>1147</v>
      </c>
      <c r="B172" s="95"/>
      <c r="C172" s="95"/>
      <c r="D172" s="95"/>
      <c r="E172" s="95"/>
      <c r="F172" s="95" t="s">
        <v>336</v>
      </c>
      <c r="G172" s="95"/>
      <c r="H172" s="95"/>
    </row>
    <row r="173" spans="1:10">
      <c r="A173" s="431"/>
      <c r="B173" s="95"/>
      <c r="C173" s="95"/>
      <c r="D173" s="95"/>
      <c r="E173" s="95"/>
      <c r="F173" s="95" t="s">
        <v>1188</v>
      </c>
      <c r="H173" s="95"/>
      <c r="I173" s="238"/>
    </row>
    <row r="174" spans="1:10">
      <c r="A174" s="431"/>
      <c r="B174" s="95"/>
      <c r="C174" s="95"/>
      <c r="D174" s="95"/>
      <c r="E174" s="95"/>
      <c r="F174" s="95" t="s">
        <v>1165</v>
      </c>
      <c r="G174" s="95"/>
      <c r="H174" s="95"/>
      <c r="I174" s="238"/>
      <c r="J174" s="238"/>
    </row>
    <row r="175" spans="1:10">
      <c r="A175" s="431"/>
      <c r="B175" s="95"/>
      <c r="C175" s="95"/>
      <c r="D175" s="95"/>
      <c r="E175" s="95"/>
      <c r="F175" s="95" t="s">
        <v>1005</v>
      </c>
      <c r="G175" s="95"/>
      <c r="H175" s="95"/>
      <c r="I175" s="238"/>
    </row>
    <row r="176" spans="1:10">
      <c r="A176" s="431"/>
      <c r="B176" s="95"/>
      <c r="C176" s="95"/>
      <c r="D176" s="95"/>
      <c r="E176" s="95"/>
      <c r="F176" s="95" t="s">
        <v>1004</v>
      </c>
      <c r="G176" s="95"/>
      <c r="H176" s="95"/>
      <c r="I176" s="238"/>
    </row>
    <row r="177" spans="1:9" s="238" customFormat="1" ht="13.5" customHeight="1">
      <c r="A177" s="133"/>
      <c r="B177" s="133"/>
      <c r="C177" s="133"/>
      <c r="D177" s="129"/>
      <c r="E177" s="133"/>
      <c r="F177" s="129"/>
      <c r="G177" s="129"/>
      <c r="H177" s="129"/>
    </row>
    <row r="178" spans="1:9">
      <c r="A178" s="432" t="s">
        <v>1278</v>
      </c>
      <c r="B178" s="95" t="s">
        <v>254</v>
      </c>
      <c r="C178" s="95"/>
      <c r="D178" s="95"/>
      <c r="E178" s="95"/>
      <c r="F178" s="95"/>
      <c r="G178" s="95"/>
      <c r="H178" s="95"/>
    </row>
    <row r="179" spans="1:9">
      <c r="A179" s="432"/>
      <c r="B179" s="95" t="s">
        <v>795</v>
      </c>
      <c r="C179" s="95"/>
      <c r="D179" s="95"/>
      <c r="E179" s="95"/>
      <c r="F179" s="95"/>
      <c r="G179" s="95"/>
      <c r="H179" s="95"/>
      <c r="I179" s="238"/>
    </row>
    <row r="180" spans="1:9" s="238" customFormat="1">
      <c r="A180" s="432"/>
      <c r="B180" s="95"/>
      <c r="C180" s="95" t="s">
        <v>1346</v>
      </c>
      <c r="D180" s="95" t="s">
        <v>1346</v>
      </c>
      <c r="E180" s="95"/>
      <c r="F180" s="95"/>
      <c r="G180" s="95"/>
      <c r="H180" s="95"/>
    </row>
    <row r="181" spans="1:9" s="238" customFormat="1">
      <c r="A181" s="432"/>
      <c r="B181" s="95"/>
      <c r="C181" s="95" t="s">
        <v>1342</v>
      </c>
      <c r="D181" s="95" t="s">
        <v>1342</v>
      </c>
      <c r="E181" s="95"/>
      <c r="F181" s="95"/>
      <c r="G181" s="95"/>
      <c r="H181" s="95"/>
    </row>
    <row r="182" spans="1:9" s="238" customFormat="1">
      <c r="A182" s="432"/>
      <c r="B182" s="95"/>
      <c r="C182" s="95" t="s">
        <v>1304</v>
      </c>
      <c r="D182" s="95" t="s">
        <v>1304</v>
      </c>
      <c r="E182" s="95"/>
      <c r="F182" s="95"/>
      <c r="G182" s="95"/>
      <c r="H182" s="95"/>
    </row>
    <row r="183" spans="1:9" s="238" customFormat="1">
      <c r="A183" s="432"/>
      <c r="B183" s="95"/>
      <c r="C183" s="95" t="s">
        <v>1040</v>
      </c>
      <c r="D183" s="95"/>
      <c r="E183" s="95"/>
      <c r="F183" s="95"/>
      <c r="G183" s="95"/>
      <c r="H183" s="95"/>
    </row>
    <row r="184" spans="1:9" s="238" customFormat="1">
      <c r="A184" s="432"/>
      <c r="B184" s="95"/>
      <c r="C184" s="95" t="s">
        <v>1302</v>
      </c>
      <c r="D184" s="95" t="s">
        <v>1302</v>
      </c>
      <c r="E184" s="95"/>
      <c r="F184" s="95"/>
      <c r="G184" s="95"/>
      <c r="H184" s="95"/>
    </row>
    <row r="185" spans="1:9" s="238" customFormat="1">
      <c r="A185" s="432"/>
      <c r="B185" s="95"/>
      <c r="C185" s="95" t="s">
        <v>1045</v>
      </c>
      <c r="D185" s="95"/>
      <c r="E185" s="95"/>
      <c r="F185" s="95"/>
      <c r="G185" s="95"/>
      <c r="H185" s="95"/>
    </row>
    <row r="186" spans="1:9" s="238" customFormat="1">
      <c r="A186" s="334"/>
      <c r="B186" s="95"/>
      <c r="C186" s="95"/>
      <c r="D186" s="95"/>
      <c r="E186" s="95" t="s">
        <v>1313</v>
      </c>
      <c r="F186" s="95"/>
      <c r="G186" s="95"/>
      <c r="H186" s="95"/>
    </row>
    <row r="187" spans="1:9" s="238" customFormat="1">
      <c r="A187" s="334"/>
      <c r="B187" s="95"/>
      <c r="C187" s="95"/>
      <c r="D187" s="95"/>
      <c r="E187" s="95" t="s">
        <v>1370</v>
      </c>
      <c r="F187" s="95"/>
      <c r="G187" s="95"/>
      <c r="H187" s="95"/>
    </row>
    <row r="188" spans="1:9" s="238" customFormat="1" ht="13.5" customHeight="1">
      <c r="A188" s="133"/>
      <c r="B188" s="133"/>
      <c r="C188" s="133"/>
      <c r="D188" s="129"/>
      <c r="E188" s="133"/>
      <c r="F188" s="129"/>
      <c r="G188" s="129"/>
      <c r="H188" s="129"/>
    </row>
    <row r="189" spans="1:9" s="238" customFormat="1">
      <c r="A189" s="431" t="s">
        <v>1357</v>
      </c>
      <c r="B189" s="95" t="s">
        <v>1117</v>
      </c>
      <c r="C189" s="95"/>
      <c r="D189" s="95"/>
      <c r="E189" s="95"/>
      <c r="F189" s="95"/>
      <c r="G189" s="95"/>
      <c r="H189" s="95"/>
    </row>
    <row r="190" spans="1:9" s="238" customFormat="1">
      <c r="A190" s="431"/>
      <c r="B190" s="95" t="s">
        <v>1260</v>
      </c>
      <c r="C190" s="95"/>
      <c r="D190" s="95"/>
      <c r="E190" s="95"/>
      <c r="F190" s="95"/>
      <c r="G190" s="95"/>
      <c r="H190" s="95"/>
    </row>
    <row r="191" spans="1:9" s="238" customFormat="1" ht="13.5" customHeight="1">
      <c r="A191" s="133"/>
      <c r="B191" s="133"/>
      <c r="C191" s="133"/>
      <c r="D191" s="129"/>
      <c r="E191" s="133"/>
      <c r="F191" s="129"/>
      <c r="G191" s="129"/>
      <c r="H191" s="129"/>
    </row>
    <row r="192" spans="1:9">
      <c r="A192" s="431" t="s">
        <v>1426</v>
      </c>
      <c r="B192" s="95"/>
      <c r="C192" s="128" t="s">
        <v>1429</v>
      </c>
      <c r="D192" s="95"/>
      <c r="E192" s="95"/>
      <c r="F192" s="95"/>
      <c r="G192" s="95"/>
      <c r="H192" s="95"/>
    </row>
    <row r="193" spans="1:9">
      <c r="A193" s="431"/>
      <c r="B193" s="95"/>
      <c r="C193" s="128" t="s">
        <v>1431</v>
      </c>
      <c r="D193" s="95"/>
      <c r="E193" s="95"/>
      <c r="F193" s="95"/>
      <c r="G193" s="95"/>
      <c r="H193" s="95"/>
    </row>
    <row r="194" spans="1:9">
      <c r="A194" s="431"/>
      <c r="B194" s="95"/>
      <c r="C194" s="128" t="s">
        <v>1298</v>
      </c>
      <c r="D194" s="95"/>
      <c r="E194" s="95"/>
      <c r="F194" s="95"/>
      <c r="G194" s="95"/>
      <c r="H194" s="95"/>
    </row>
    <row r="195" spans="1:9">
      <c r="A195" s="431"/>
      <c r="B195" s="95"/>
      <c r="C195" s="128" t="s">
        <v>1430</v>
      </c>
      <c r="D195" s="95"/>
      <c r="E195" s="95"/>
      <c r="F195" s="95"/>
      <c r="G195" s="95"/>
      <c r="H195" s="95"/>
    </row>
    <row r="196" spans="1:9" s="238" customFormat="1" ht="12">
      <c r="A196" s="133"/>
      <c r="B196" s="133"/>
      <c r="C196" s="133"/>
      <c r="D196" s="129"/>
      <c r="E196" s="133"/>
      <c r="F196" s="129"/>
      <c r="G196" s="129"/>
      <c r="H196" s="129"/>
    </row>
    <row r="197" spans="1:9">
      <c r="A197" s="431" t="s">
        <v>1427</v>
      </c>
      <c r="B197" s="95"/>
      <c r="C197" s="128" t="s">
        <v>1432</v>
      </c>
      <c r="D197" s="95"/>
      <c r="E197" s="95"/>
      <c r="F197" s="95"/>
      <c r="G197" s="95"/>
      <c r="H197" s="95"/>
      <c r="I197" s="238"/>
    </row>
    <row r="198" spans="1:9">
      <c r="A198" s="431"/>
      <c r="B198" s="95"/>
      <c r="C198" s="128" t="s">
        <v>1433</v>
      </c>
      <c r="D198" s="95"/>
      <c r="E198" s="95"/>
      <c r="F198" s="95"/>
      <c r="G198" s="95"/>
      <c r="H198" s="95"/>
    </row>
    <row r="199" spans="1:9">
      <c r="A199" s="431"/>
      <c r="B199" s="95"/>
      <c r="C199" s="128" t="s">
        <v>1434</v>
      </c>
      <c r="D199" s="95"/>
      <c r="E199" s="95"/>
      <c r="F199" s="95"/>
      <c r="G199" s="95"/>
      <c r="H199" s="95"/>
    </row>
    <row r="200" spans="1:9" ht="13.5" customHeight="1">
      <c r="A200" s="431"/>
      <c r="B200" s="95"/>
      <c r="C200" s="128" t="s">
        <v>1435</v>
      </c>
      <c r="D200" s="95"/>
      <c r="E200" s="95"/>
      <c r="F200" s="95"/>
      <c r="G200" s="95"/>
      <c r="H200" s="95"/>
    </row>
    <row r="201" spans="1:9">
      <c r="A201" s="431"/>
      <c r="B201" s="95"/>
      <c r="C201" s="128" t="s">
        <v>1436</v>
      </c>
      <c r="D201" s="95"/>
      <c r="E201" s="95"/>
      <c r="F201" s="95"/>
      <c r="G201" s="95"/>
      <c r="H201" s="95"/>
    </row>
    <row r="202" spans="1:9">
      <c r="A202" s="431"/>
      <c r="B202" s="95"/>
      <c r="C202" s="128" t="s">
        <v>1410</v>
      </c>
      <c r="D202" s="95"/>
      <c r="E202" s="95"/>
      <c r="F202" s="95"/>
      <c r="G202" s="95"/>
      <c r="H202" s="95"/>
    </row>
    <row r="203" spans="1:9">
      <c r="A203" s="431"/>
      <c r="B203" s="95"/>
      <c r="C203" s="128" t="s">
        <v>1437</v>
      </c>
      <c r="D203" s="95"/>
      <c r="E203" s="95"/>
      <c r="F203" s="95"/>
      <c r="G203" s="95"/>
      <c r="H203" s="95"/>
      <c r="I203" s="238"/>
    </row>
    <row r="204" spans="1:9">
      <c r="A204" s="431"/>
      <c r="B204" s="95"/>
      <c r="C204" s="128" t="s">
        <v>1438</v>
      </c>
      <c r="D204" s="95"/>
      <c r="E204" s="95"/>
      <c r="F204" s="95"/>
      <c r="G204" s="95"/>
      <c r="H204" s="95"/>
    </row>
    <row r="205" spans="1:9" s="238" customFormat="1" ht="12">
      <c r="A205" s="133"/>
      <c r="B205" s="133"/>
      <c r="C205" s="133"/>
      <c r="D205" s="129"/>
      <c r="E205" s="133"/>
      <c r="F205" s="129"/>
      <c r="G205" s="129"/>
      <c r="H205" s="129"/>
    </row>
    <row r="206" spans="1:9">
      <c r="A206" s="431" t="s">
        <v>1428</v>
      </c>
      <c r="B206" s="95"/>
      <c r="C206" s="128" t="s">
        <v>1376</v>
      </c>
      <c r="D206" s="95"/>
      <c r="E206" s="95"/>
      <c r="F206" s="95"/>
      <c r="G206" s="95"/>
      <c r="H206" s="95"/>
    </row>
    <row r="207" spans="1:9">
      <c r="A207" s="431"/>
      <c r="B207" s="95"/>
      <c r="C207" s="128" t="s">
        <v>1439</v>
      </c>
      <c r="D207" s="95"/>
      <c r="E207" s="95"/>
      <c r="F207" s="95"/>
      <c r="G207" s="95"/>
      <c r="H207" s="95"/>
    </row>
    <row r="208" spans="1:9" ht="12">
      <c r="A208" s="133"/>
      <c r="B208" s="133"/>
      <c r="C208" s="133"/>
      <c r="D208" s="129"/>
      <c r="E208" s="133"/>
      <c r="F208" s="129"/>
      <c r="G208" s="129"/>
      <c r="H208" s="129"/>
    </row>
    <row r="209" spans="1:8">
      <c r="A209" s="127"/>
      <c r="B209" s="126"/>
      <c r="C209" s="9"/>
      <c r="D209" s="102"/>
      <c r="E209" s="240"/>
      <c r="F209" s="102"/>
      <c r="H209" s="102"/>
    </row>
    <row r="210" spans="1:8">
      <c r="A210" s="127"/>
      <c r="B210" s="126"/>
      <c r="C210" s="9"/>
      <c r="D210" s="102"/>
      <c r="E210" s="240"/>
      <c r="F210" s="102"/>
      <c r="H210" s="102"/>
    </row>
    <row r="211" spans="1:8">
      <c r="A211" s="127"/>
      <c r="B211" s="126"/>
      <c r="C211" s="9"/>
      <c r="D211" s="102"/>
      <c r="E211" s="240"/>
      <c r="F211" s="102"/>
      <c r="H211" s="102"/>
    </row>
    <row r="212" spans="1:8">
      <c r="A212" s="127"/>
      <c r="B212" s="126"/>
      <c r="C212" s="9"/>
      <c r="D212" s="102"/>
      <c r="E212" s="240"/>
      <c r="F212" s="102"/>
      <c r="H212" s="102"/>
    </row>
    <row r="213" spans="1:8">
      <c r="A213" s="127"/>
      <c r="B213" s="126"/>
      <c r="C213" s="9"/>
      <c r="D213" s="102"/>
      <c r="E213" s="240"/>
      <c r="F213" s="102"/>
      <c r="H213" s="102"/>
    </row>
    <row r="214" spans="1:8">
      <c r="A214" s="127"/>
      <c r="B214" s="126"/>
      <c r="C214" s="9"/>
      <c r="D214" s="102"/>
      <c r="E214" s="240"/>
      <c r="F214" s="102"/>
      <c r="H214" s="102"/>
    </row>
    <row r="215" spans="1:8">
      <c r="A215" s="127"/>
      <c r="B215" s="126"/>
      <c r="C215" s="9"/>
      <c r="D215" s="102"/>
      <c r="E215" s="240"/>
      <c r="F215" s="102"/>
      <c r="H215" s="102"/>
    </row>
    <row r="216" spans="1:8">
      <c r="A216" s="127"/>
      <c r="B216" s="126"/>
      <c r="C216" s="9"/>
      <c r="D216" s="102"/>
      <c r="E216" s="240"/>
      <c r="F216" s="102"/>
      <c r="H216" s="102"/>
    </row>
    <row r="217" spans="1:8">
      <c r="A217" s="127"/>
      <c r="B217" s="126"/>
      <c r="C217" s="9"/>
      <c r="D217" s="102"/>
      <c r="E217" s="240"/>
      <c r="F217" s="102"/>
      <c r="H217" s="102"/>
    </row>
    <row r="218" spans="1:8">
      <c r="A218" s="127"/>
      <c r="B218" s="126"/>
      <c r="C218" s="9"/>
      <c r="D218" s="102"/>
      <c r="E218" s="240"/>
      <c r="F218" s="102"/>
      <c r="H218" s="102"/>
    </row>
    <row r="219" spans="1:8">
      <c r="A219" s="127"/>
      <c r="B219" s="126"/>
      <c r="C219" s="9"/>
      <c r="D219" s="102"/>
      <c r="E219" s="240"/>
      <c r="F219" s="102"/>
      <c r="H219" s="102"/>
    </row>
    <row r="220" spans="1:8">
      <c r="A220" s="127"/>
      <c r="B220" s="126"/>
      <c r="C220" s="9"/>
      <c r="D220" s="102"/>
      <c r="E220" s="240"/>
      <c r="F220" s="102"/>
      <c r="H220" s="102"/>
    </row>
    <row r="221" spans="1:8">
      <c r="A221" s="127"/>
      <c r="B221" s="126"/>
      <c r="C221" s="9"/>
      <c r="D221" s="102"/>
      <c r="E221" s="240"/>
      <c r="F221" s="102"/>
      <c r="H221" s="102"/>
    </row>
    <row r="222" spans="1:8">
      <c r="A222" s="127"/>
      <c r="B222" s="126"/>
      <c r="C222" s="9"/>
      <c r="D222" s="102"/>
      <c r="E222" s="240"/>
      <c r="F222" s="102"/>
      <c r="H222" s="102"/>
    </row>
    <row r="223" spans="1:8">
      <c r="A223" s="127"/>
      <c r="B223" s="126"/>
      <c r="C223" s="9"/>
      <c r="D223" s="102"/>
      <c r="E223" s="240"/>
      <c r="F223" s="102"/>
      <c r="H223" s="102"/>
    </row>
    <row r="224" spans="1:8">
      <c r="A224" s="127"/>
      <c r="B224" s="126"/>
      <c r="C224" s="9"/>
      <c r="D224" s="102"/>
      <c r="E224" s="240"/>
      <c r="F224" s="102"/>
      <c r="H224" s="102"/>
    </row>
    <row r="225" spans="1:8">
      <c r="A225" s="127"/>
      <c r="B225" s="126"/>
      <c r="C225" s="9"/>
      <c r="D225" s="102"/>
      <c r="E225" s="240"/>
      <c r="F225" s="102"/>
      <c r="H225" s="102"/>
    </row>
    <row r="226" spans="1:8">
      <c r="A226" s="127"/>
      <c r="B226" s="126"/>
      <c r="C226" s="9"/>
      <c r="D226" s="102"/>
      <c r="E226" s="240"/>
      <c r="F226" s="102"/>
      <c r="H226" s="102"/>
    </row>
    <row r="227" spans="1:8">
      <c r="A227" s="127"/>
      <c r="B227" s="126"/>
      <c r="C227" s="9"/>
      <c r="D227" s="102"/>
      <c r="E227" s="240"/>
      <c r="F227" s="102"/>
      <c r="H227" s="102"/>
    </row>
    <row r="228" spans="1:8">
      <c r="A228" s="127"/>
      <c r="B228" s="126"/>
      <c r="C228" s="9"/>
      <c r="D228" s="102"/>
      <c r="E228" s="240"/>
      <c r="F228" s="102"/>
      <c r="H228" s="102"/>
    </row>
    <row r="229" spans="1:8">
      <c r="A229" s="127"/>
      <c r="B229" s="126"/>
      <c r="C229" s="9"/>
      <c r="D229" s="102"/>
      <c r="E229" s="240"/>
      <c r="F229" s="102"/>
      <c r="H229" s="102"/>
    </row>
    <row r="230" spans="1:8">
      <c r="A230" s="127"/>
      <c r="B230" s="126"/>
      <c r="C230" s="9"/>
      <c r="D230" s="102"/>
      <c r="E230" s="240"/>
      <c r="F230" s="102"/>
      <c r="H230" s="102"/>
    </row>
    <row r="231" spans="1:8">
      <c r="A231" s="127"/>
      <c r="B231" s="126"/>
      <c r="C231" s="9"/>
      <c r="D231" s="102"/>
      <c r="E231" s="240"/>
      <c r="F231" s="102"/>
      <c r="H231" s="102"/>
    </row>
    <row r="232" spans="1:8">
      <c r="A232" s="127"/>
      <c r="B232" s="126"/>
      <c r="C232" s="9"/>
      <c r="D232" s="102"/>
      <c r="E232" s="240"/>
      <c r="F232" s="102"/>
      <c r="H232" s="102"/>
    </row>
    <row r="233" spans="1:8">
      <c r="A233" s="127"/>
      <c r="B233" s="126"/>
      <c r="C233" s="9"/>
      <c r="D233" s="102"/>
      <c r="E233" s="240"/>
      <c r="F233" s="102"/>
      <c r="H233" s="102"/>
    </row>
    <row r="234" spans="1:8">
      <c r="A234" s="127"/>
      <c r="B234" s="126"/>
      <c r="C234" s="9"/>
      <c r="D234" s="102"/>
      <c r="E234" s="240"/>
      <c r="F234" s="102"/>
      <c r="H234" s="102"/>
    </row>
    <row r="235" spans="1:8">
      <c r="A235" s="127"/>
      <c r="B235" s="126"/>
      <c r="C235" s="9"/>
      <c r="D235" s="102"/>
      <c r="E235" s="240"/>
      <c r="F235" s="102"/>
      <c r="H235" s="102"/>
    </row>
    <row r="236" spans="1:8">
      <c r="A236" s="127"/>
      <c r="B236" s="126"/>
      <c r="C236" s="9"/>
      <c r="D236" s="102"/>
      <c r="E236" s="240"/>
      <c r="F236" s="102"/>
      <c r="H236" s="102"/>
    </row>
    <row r="237" spans="1:8">
      <c r="A237" s="127"/>
      <c r="B237" s="126"/>
      <c r="C237" s="9"/>
      <c r="D237" s="102"/>
      <c r="E237" s="240"/>
      <c r="F237" s="102"/>
      <c r="H237" s="102"/>
    </row>
    <row r="238" spans="1:8">
      <c r="A238" s="127"/>
      <c r="B238" s="126"/>
      <c r="C238" s="9"/>
      <c r="D238" s="102"/>
      <c r="E238" s="240"/>
      <c r="F238" s="102"/>
      <c r="H238" s="102"/>
    </row>
    <row r="239" spans="1:8">
      <c r="A239" s="127"/>
      <c r="B239" s="126"/>
      <c r="C239" s="9"/>
      <c r="D239" s="102"/>
      <c r="E239" s="240"/>
      <c r="F239" s="102"/>
      <c r="H239" s="102"/>
    </row>
    <row r="240" spans="1:8">
      <c r="A240" s="127"/>
      <c r="B240" s="126"/>
      <c r="C240" s="9"/>
      <c r="D240" s="102"/>
      <c r="E240" s="240"/>
      <c r="F240" s="102"/>
      <c r="H240" s="102"/>
    </row>
    <row r="241" spans="1:8">
      <c r="A241" s="127"/>
      <c r="B241" s="126"/>
      <c r="C241" s="9"/>
      <c r="D241" s="102"/>
      <c r="E241" s="240"/>
      <c r="F241" s="102"/>
      <c r="H241" s="102"/>
    </row>
    <row r="242" spans="1:8">
      <c r="A242" s="127"/>
      <c r="B242" s="126"/>
      <c r="C242" s="9"/>
      <c r="D242" s="102"/>
      <c r="E242" s="240"/>
      <c r="F242" s="102"/>
      <c r="H242" s="102"/>
    </row>
    <row r="243" spans="1:8">
      <c r="A243" s="127"/>
      <c r="B243" s="126"/>
      <c r="C243" s="9"/>
      <c r="D243" s="102"/>
      <c r="E243" s="240"/>
      <c r="F243" s="102"/>
      <c r="H243" s="102"/>
    </row>
    <row r="244" spans="1:8">
      <c r="A244" s="127"/>
      <c r="B244" s="126"/>
      <c r="C244" s="9"/>
      <c r="D244" s="102"/>
      <c r="E244" s="240"/>
      <c r="F244" s="102"/>
      <c r="H244" s="102"/>
    </row>
    <row r="245" spans="1:8">
      <c r="A245" s="127"/>
      <c r="B245" s="126"/>
      <c r="C245" s="9"/>
      <c r="D245" s="102"/>
      <c r="E245" s="240"/>
      <c r="F245" s="102"/>
      <c r="H245" s="102"/>
    </row>
    <row r="246" spans="1:8">
      <c r="A246" s="127"/>
      <c r="B246" s="126"/>
      <c r="C246" s="9"/>
      <c r="D246" s="102"/>
      <c r="E246" s="240"/>
      <c r="F246" s="102"/>
      <c r="H246" s="102"/>
    </row>
    <row r="247" spans="1:8">
      <c r="A247" s="127"/>
      <c r="B247" s="126"/>
      <c r="C247" s="9"/>
      <c r="D247" s="102"/>
      <c r="E247" s="240"/>
      <c r="F247" s="102"/>
      <c r="H247" s="102"/>
    </row>
    <row r="248" spans="1:8">
      <c r="A248" s="127"/>
      <c r="B248" s="126"/>
      <c r="C248" s="9"/>
      <c r="D248" s="102"/>
      <c r="E248" s="240"/>
      <c r="F248" s="102"/>
      <c r="H248" s="102"/>
    </row>
    <row r="249" spans="1:8">
      <c r="A249" s="127"/>
      <c r="B249" s="126"/>
      <c r="C249" s="9"/>
      <c r="D249" s="102"/>
      <c r="E249" s="240"/>
      <c r="F249" s="102"/>
      <c r="H249" s="102"/>
    </row>
    <row r="250" spans="1:8">
      <c r="A250" s="127"/>
      <c r="B250" s="126"/>
      <c r="C250" s="9"/>
      <c r="D250" s="102"/>
      <c r="E250" s="240"/>
      <c r="F250" s="102"/>
      <c r="H250" s="102"/>
    </row>
    <row r="251" spans="1:8">
      <c r="A251" s="127"/>
      <c r="B251" s="126"/>
      <c r="C251" s="9"/>
      <c r="D251" s="102"/>
      <c r="E251" s="240"/>
      <c r="F251" s="102"/>
      <c r="H251" s="102"/>
    </row>
    <row r="252" spans="1:8">
      <c r="A252" s="127"/>
      <c r="B252" s="126"/>
      <c r="C252" s="9"/>
      <c r="D252" s="102"/>
      <c r="E252" s="240"/>
      <c r="F252" s="102"/>
      <c r="H252" s="102"/>
    </row>
    <row r="253" spans="1:8">
      <c r="A253" s="127"/>
      <c r="B253" s="126"/>
      <c r="C253" s="9"/>
      <c r="D253" s="102"/>
      <c r="E253" s="240"/>
      <c r="F253" s="102"/>
      <c r="H253" s="102"/>
    </row>
    <row r="254" spans="1:8">
      <c r="A254" s="127"/>
      <c r="B254" s="126"/>
      <c r="C254" s="9"/>
      <c r="D254" s="102"/>
      <c r="E254" s="240"/>
      <c r="F254" s="102"/>
      <c r="H254" s="102"/>
    </row>
    <row r="255" spans="1:8">
      <c r="A255" s="127"/>
      <c r="B255" s="126"/>
      <c r="C255" s="9"/>
      <c r="D255" s="102"/>
      <c r="E255" s="240"/>
      <c r="F255" s="102"/>
      <c r="H255" s="102"/>
    </row>
    <row r="256" spans="1:8">
      <c r="A256" s="127"/>
      <c r="B256" s="126"/>
      <c r="C256" s="9"/>
      <c r="D256" s="102"/>
      <c r="E256" s="240"/>
      <c r="F256" s="102"/>
      <c r="H256" s="102"/>
    </row>
    <row r="257" spans="1:8">
      <c r="A257" s="127"/>
      <c r="B257" s="126"/>
      <c r="C257" s="9"/>
      <c r="D257" s="102"/>
      <c r="E257" s="240"/>
      <c r="F257" s="102"/>
      <c r="H257" s="102"/>
    </row>
    <row r="258" spans="1:8">
      <c r="A258" s="127"/>
      <c r="B258" s="126"/>
      <c r="C258" s="9"/>
      <c r="D258" s="102"/>
      <c r="E258" s="240"/>
      <c r="F258" s="102"/>
      <c r="H258" s="102"/>
    </row>
    <row r="259" spans="1:8">
      <c r="A259" s="127"/>
      <c r="B259" s="126"/>
      <c r="C259" s="9"/>
      <c r="D259" s="102"/>
      <c r="E259" s="240"/>
      <c r="F259" s="102"/>
      <c r="H259" s="102"/>
    </row>
    <row r="260" spans="1:8">
      <c r="A260" s="127"/>
      <c r="B260" s="126"/>
      <c r="C260" s="9"/>
      <c r="D260" s="102"/>
      <c r="E260" s="240"/>
      <c r="F260" s="102"/>
      <c r="H260" s="102"/>
    </row>
    <row r="261" spans="1:8">
      <c r="A261" s="127"/>
      <c r="B261" s="126"/>
      <c r="C261" s="9"/>
      <c r="D261" s="102"/>
      <c r="E261" s="240"/>
      <c r="F261" s="102"/>
      <c r="H261" s="102"/>
    </row>
    <row r="262" spans="1:8">
      <c r="A262" s="127"/>
      <c r="B262" s="126"/>
      <c r="C262" s="9"/>
      <c r="D262" s="102"/>
      <c r="E262" s="240"/>
      <c r="F262" s="102"/>
      <c r="H262" s="102"/>
    </row>
    <row r="263" spans="1:8">
      <c r="A263" s="127"/>
      <c r="B263" s="126"/>
      <c r="C263" s="9"/>
      <c r="D263" s="102"/>
      <c r="E263" s="240"/>
      <c r="F263" s="102"/>
      <c r="H263" s="102"/>
    </row>
    <row r="264" spans="1:8">
      <c r="A264" s="127"/>
      <c r="B264" s="126"/>
      <c r="C264" s="9"/>
      <c r="D264" s="102"/>
      <c r="E264" s="240"/>
      <c r="F264" s="102"/>
      <c r="H264" s="102"/>
    </row>
    <row r="265" spans="1:8">
      <c r="A265" s="127"/>
      <c r="B265" s="126"/>
      <c r="C265" s="9"/>
      <c r="D265" s="102"/>
      <c r="E265" s="240"/>
      <c r="F265" s="102"/>
      <c r="H265" s="102"/>
    </row>
    <row r="266" spans="1:8">
      <c r="A266" s="127"/>
      <c r="B266" s="126"/>
      <c r="C266" s="9"/>
      <c r="D266" s="102"/>
      <c r="E266" s="240"/>
      <c r="F266" s="102"/>
      <c r="H266" s="102"/>
    </row>
    <row r="267" spans="1:8">
      <c r="A267" s="127"/>
      <c r="B267" s="126"/>
      <c r="C267" s="9"/>
      <c r="D267" s="102"/>
      <c r="E267" s="240"/>
      <c r="F267" s="102"/>
      <c r="H267" s="102"/>
    </row>
    <row r="268" spans="1:8">
      <c r="A268" s="127"/>
      <c r="B268" s="126"/>
      <c r="C268" s="9"/>
      <c r="D268" s="102"/>
      <c r="E268" s="240"/>
      <c r="F268" s="102"/>
      <c r="H268" s="102"/>
    </row>
    <row r="269" spans="1:8">
      <c r="A269" s="127"/>
      <c r="B269" s="126"/>
      <c r="C269" s="9"/>
      <c r="D269" s="102"/>
      <c r="E269" s="240"/>
      <c r="F269" s="102"/>
      <c r="H269" s="102"/>
    </row>
    <row r="270" spans="1:8">
      <c r="A270" s="127"/>
      <c r="B270" s="126"/>
      <c r="C270" s="9"/>
      <c r="D270" s="102"/>
      <c r="E270" s="240"/>
      <c r="F270" s="102"/>
      <c r="H270" s="102"/>
    </row>
    <row r="271" spans="1:8">
      <c r="A271" s="127"/>
      <c r="B271" s="126"/>
      <c r="C271" s="9"/>
      <c r="D271" s="102"/>
      <c r="E271" s="240"/>
      <c r="F271" s="102"/>
      <c r="H271" s="102"/>
    </row>
    <row r="272" spans="1:8">
      <c r="A272" s="127"/>
      <c r="B272" s="126"/>
      <c r="C272" s="9"/>
      <c r="D272" s="102"/>
      <c r="E272" s="240"/>
      <c r="F272" s="102"/>
      <c r="H272" s="102"/>
    </row>
    <row r="273" spans="1:8">
      <c r="A273" s="127"/>
      <c r="B273" s="126"/>
      <c r="C273" s="9"/>
      <c r="D273" s="102"/>
      <c r="E273" s="240"/>
      <c r="F273" s="102"/>
      <c r="H273" s="102"/>
    </row>
    <row r="274" spans="1:8">
      <c r="A274" s="127"/>
      <c r="B274" s="126"/>
      <c r="C274" s="9"/>
      <c r="D274" s="102"/>
      <c r="E274" s="240"/>
      <c r="F274" s="102"/>
      <c r="H274" s="102"/>
    </row>
    <row r="275" spans="1:8">
      <c r="A275" s="127"/>
      <c r="B275" s="126"/>
      <c r="C275" s="9"/>
      <c r="D275" s="102"/>
      <c r="E275" s="240"/>
      <c r="F275" s="102"/>
      <c r="H275" s="102"/>
    </row>
    <row r="276" spans="1:8">
      <c r="A276" s="127"/>
      <c r="B276" s="126"/>
      <c r="C276" s="9"/>
      <c r="D276" s="102"/>
      <c r="E276" s="240"/>
      <c r="F276" s="102"/>
      <c r="H276" s="102"/>
    </row>
    <row r="277" spans="1:8">
      <c r="A277" s="127"/>
      <c r="B277" s="126"/>
      <c r="C277" s="9"/>
      <c r="D277" s="102"/>
      <c r="E277" s="240"/>
      <c r="F277" s="102"/>
      <c r="H277" s="102"/>
    </row>
    <row r="278" spans="1:8">
      <c r="A278" s="127"/>
      <c r="B278" s="126"/>
      <c r="C278" s="9"/>
      <c r="D278" s="102"/>
      <c r="E278" s="240"/>
      <c r="F278" s="102"/>
      <c r="H278" s="102"/>
    </row>
    <row r="279" spans="1:8">
      <c r="A279" s="127"/>
      <c r="B279" s="126"/>
      <c r="C279" s="9"/>
      <c r="D279" s="102"/>
      <c r="E279" s="240"/>
      <c r="F279" s="102"/>
      <c r="H279" s="102"/>
    </row>
    <row r="280" spans="1:8">
      <c r="A280" s="127"/>
      <c r="B280" s="126"/>
      <c r="C280" s="9"/>
      <c r="D280" s="102"/>
      <c r="E280" s="240"/>
      <c r="F280" s="102"/>
      <c r="H280" s="102"/>
    </row>
    <row r="281" spans="1:8">
      <c r="A281" s="127"/>
      <c r="B281" s="126"/>
      <c r="C281" s="9"/>
      <c r="D281" s="102"/>
      <c r="E281" s="240"/>
      <c r="F281" s="102"/>
      <c r="H281" s="102"/>
    </row>
    <row r="282" spans="1:8">
      <c r="A282" s="127"/>
      <c r="B282" s="126"/>
      <c r="C282" s="9"/>
      <c r="D282" s="102"/>
      <c r="E282" s="240"/>
      <c r="F282" s="102"/>
      <c r="H282" s="102"/>
    </row>
    <row r="283" spans="1:8">
      <c r="A283" s="127"/>
      <c r="B283" s="126"/>
      <c r="C283" s="9"/>
      <c r="D283" s="102"/>
      <c r="E283" s="240"/>
      <c r="F283" s="102"/>
      <c r="H283" s="102"/>
    </row>
    <row r="284" spans="1:8">
      <c r="A284" s="127"/>
      <c r="B284" s="126"/>
      <c r="C284" s="9"/>
      <c r="D284" s="102"/>
      <c r="E284" s="240"/>
      <c r="F284" s="102"/>
      <c r="H284" s="102"/>
    </row>
    <row r="285" spans="1:8">
      <c r="A285" s="127"/>
      <c r="B285" s="126"/>
      <c r="C285" s="9"/>
      <c r="D285" s="102"/>
      <c r="E285" s="240"/>
      <c r="F285" s="102"/>
      <c r="H285" s="102"/>
    </row>
    <row r="286" spans="1:8">
      <c r="A286" s="127"/>
      <c r="B286" s="126"/>
      <c r="C286" s="9"/>
      <c r="D286" s="102"/>
      <c r="E286" s="240"/>
      <c r="F286" s="102"/>
      <c r="H286" s="102"/>
    </row>
    <row r="287" spans="1:8">
      <c r="A287" s="127"/>
      <c r="B287" s="126"/>
      <c r="C287" s="9"/>
      <c r="D287" s="102"/>
      <c r="E287" s="240"/>
      <c r="F287" s="102"/>
      <c r="H287" s="102"/>
    </row>
    <row r="288" spans="1:8">
      <c r="A288" s="127"/>
      <c r="B288" s="126"/>
      <c r="C288" s="9"/>
      <c r="D288" s="102"/>
      <c r="E288" s="240"/>
      <c r="F288" s="102"/>
      <c r="H288" s="102"/>
    </row>
    <row r="289" spans="1:8">
      <c r="A289" s="127"/>
      <c r="B289" s="126"/>
      <c r="C289" s="9"/>
      <c r="D289" s="102"/>
      <c r="E289" s="240"/>
      <c r="F289" s="102"/>
      <c r="H289" s="102"/>
    </row>
    <row r="290" spans="1:8">
      <c r="A290" s="127"/>
      <c r="B290" s="126"/>
      <c r="C290" s="9"/>
      <c r="D290" s="102"/>
      <c r="E290" s="240"/>
      <c r="F290" s="102"/>
      <c r="H290" s="102"/>
    </row>
    <row r="291" spans="1:8">
      <c r="A291" s="127"/>
      <c r="B291" s="126"/>
      <c r="C291" s="9"/>
      <c r="D291" s="102"/>
      <c r="E291" s="240"/>
      <c r="F291" s="102"/>
      <c r="H291" s="102"/>
    </row>
    <row r="292" spans="1:8">
      <c r="A292" s="127"/>
      <c r="B292" s="126"/>
      <c r="C292" s="9"/>
      <c r="D292" s="102"/>
      <c r="E292" s="240"/>
      <c r="F292" s="102"/>
      <c r="H292" s="102"/>
    </row>
    <row r="293" spans="1:8">
      <c r="A293" s="127"/>
      <c r="B293" s="126"/>
      <c r="C293" s="9"/>
      <c r="D293" s="102"/>
      <c r="E293" s="240"/>
      <c r="F293" s="102"/>
      <c r="H293" s="102"/>
    </row>
    <row r="294" spans="1:8">
      <c r="A294" s="127"/>
      <c r="B294" s="126"/>
      <c r="C294" s="9"/>
      <c r="D294" s="102"/>
      <c r="E294" s="240"/>
      <c r="F294" s="102"/>
      <c r="H294" s="102"/>
    </row>
    <row r="295" spans="1:8">
      <c r="A295" s="127"/>
      <c r="B295" s="126"/>
      <c r="C295" s="9"/>
      <c r="D295" s="102"/>
      <c r="E295" s="240"/>
      <c r="F295" s="102"/>
      <c r="H295" s="102"/>
    </row>
    <row r="296" spans="1:8">
      <c r="A296" s="127"/>
      <c r="B296" s="126"/>
      <c r="C296" s="9"/>
      <c r="D296" s="102"/>
      <c r="E296" s="240"/>
      <c r="F296" s="102"/>
      <c r="H296" s="102"/>
    </row>
    <row r="297" spans="1:8">
      <c r="A297" s="127"/>
      <c r="B297" s="126"/>
      <c r="C297" s="9"/>
      <c r="D297" s="102"/>
      <c r="E297" s="240"/>
      <c r="F297" s="102"/>
      <c r="H297" s="102"/>
    </row>
    <row r="298" spans="1:8">
      <c r="A298" s="127"/>
      <c r="B298" s="126"/>
      <c r="C298" s="9"/>
      <c r="D298" s="102"/>
      <c r="E298" s="240"/>
      <c r="F298" s="102"/>
      <c r="H298" s="102"/>
    </row>
    <row r="299" spans="1:8">
      <c r="A299" s="127"/>
      <c r="B299" s="126"/>
      <c r="C299" s="9"/>
      <c r="D299" s="102"/>
      <c r="E299" s="240"/>
      <c r="F299" s="102"/>
      <c r="H299" s="102"/>
    </row>
    <row r="300" spans="1:8">
      <c r="A300" s="127"/>
      <c r="B300" s="126"/>
      <c r="C300" s="9"/>
      <c r="D300" s="102"/>
      <c r="E300" s="240"/>
      <c r="F300" s="102"/>
      <c r="H300" s="102"/>
    </row>
    <row r="301" spans="1:8">
      <c r="A301" s="127"/>
      <c r="B301" s="126"/>
      <c r="C301" s="9"/>
      <c r="D301" s="102"/>
      <c r="E301" s="240"/>
      <c r="F301" s="102"/>
      <c r="H301" s="102"/>
    </row>
    <row r="302" spans="1:8">
      <c r="A302" s="127"/>
      <c r="B302" s="126"/>
      <c r="C302" s="9"/>
      <c r="D302" s="102"/>
      <c r="E302" s="240"/>
      <c r="F302" s="102"/>
      <c r="H302" s="102"/>
    </row>
    <row r="303" spans="1:8">
      <c r="A303" s="127"/>
      <c r="B303" s="126"/>
      <c r="C303" s="9"/>
      <c r="D303" s="102"/>
      <c r="E303" s="240"/>
      <c r="F303" s="102"/>
      <c r="H303" s="102"/>
    </row>
    <row r="304" spans="1:8">
      <c r="A304" s="127"/>
      <c r="B304" s="126"/>
      <c r="C304" s="9"/>
      <c r="D304" s="102"/>
      <c r="E304" s="240"/>
      <c r="F304" s="102"/>
      <c r="H304" s="102"/>
    </row>
    <row r="305" spans="1:8">
      <c r="A305" s="127"/>
      <c r="B305" s="126"/>
      <c r="C305" s="9"/>
      <c r="D305" s="102"/>
      <c r="E305" s="240"/>
      <c r="F305" s="102"/>
      <c r="H305" s="102"/>
    </row>
    <row r="306" spans="1:8">
      <c r="A306" s="127"/>
      <c r="B306" s="126"/>
      <c r="C306" s="9"/>
      <c r="D306" s="102"/>
      <c r="E306" s="240"/>
      <c r="F306" s="102"/>
      <c r="H306" s="102"/>
    </row>
    <row r="307" spans="1:8">
      <c r="A307" s="127"/>
      <c r="B307" s="126"/>
      <c r="C307" s="9"/>
      <c r="D307" s="102"/>
      <c r="E307" s="240"/>
      <c r="F307" s="37"/>
      <c r="H307" s="247"/>
    </row>
    <row r="308" spans="1:8">
      <c r="A308" s="127"/>
      <c r="B308" s="126"/>
      <c r="C308" s="9"/>
      <c r="D308" s="102"/>
      <c r="E308" s="240"/>
      <c r="F308" s="37"/>
      <c r="H308" s="247"/>
    </row>
    <row r="309" spans="1:8">
      <c r="A309" s="127"/>
      <c r="B309" s="126"/>
      <c r="C309" s="9"/>
      <c r="D309" s="37"/>
      <c r="E309" s="240"/>
      <c r="F309" s="37"/>
      <c r="H309" s="247"/>
    </row>
    <row r="310" spans="1:8">
      <c r="A310" s="127"/>
      <c r="B310" s="126"/>
      <c r="C310" s="9"/>
      <c r="D310" s="37"/>
      <c r="E310" s="240"/>
      <c r="F310" s="37"/>
      <c r="H310" s="247"/>
    </row>
    <row r="311" spans="1:8">
      <c r="A311" s="127"/>
      <c r="B311" s="126"/>
      <c r="C311" s="9"/>
      <c r="D311" s="37"/>
      <c r="E311" s="240"/>
      <c r="F311" s="37"/>
      <c r="H311" s="247"/>
    </row>
    <row r="312" spans="1:8">
      <c r="A312" s="127"/>
      <c r="B312" s="126"/>
      <c r="C312" s="9"/>
      <c r="D312" s="37"/>
      <c r="E312" s="240"/>
      <c r="F312" s="37"/>
      <c r="H312" s="247"/>
    </row>
    <row r="313" spans="1:8">
      <c r="A313" s="127"/>
      <c r="B313" s="126"/>
      <c r="C313" s="9"/>
      <c r="D313" s="37"/>
      <c r="E313" s="240"/>
    </row>
    <row r="314" spans="1:8">
      <c r="A314" s="127"/>
      <c r="B314" s="126"/>
      <c r="C314" s="9"/>
      <c r="D314" s="37"/>
      <c r="E314" s="240"/>
    </row>
    <row r="315" spans="1:8">
      <c r="A315" s="127"/>
      <c r="B315" s="126"/>
      <c r="C315" s="9"/>
      <c r="E315" s="240"/>
    </row>
    <row r="316" spans="1:8">
      <c r="A316" s="127"/>
      <c r="B316" s="126"/>
      <c r="C316" s="9"/>
      <c r="E316" s="240"/>
    </row>
    <row r="317" spans="1:8">
      <c r="A317" s="127"/>
      <c r="B317" s="126"/>
      <c r="C317" s="9"/>
      <c r="E317" s="240"/>
    </row>
    <row r="318" spans="1:8">
      <c r="A318" s="125"/>
      <c r="B318" s="126"/>
      <c r="C318" s="4"/>
      <c r="E318" s="4"/>
    </row>
    <row r="319" spans="1:8">
      <c r="A319" s="125"/>
      <c r="B319" s="126"/>
      <c r="C319" s="4"/>
      <c r="E319" s="4"/>
    </row>
    <row r="320" spans="1:8">
      <c r="A320" s="125"/>
      <c r="B320" s="126"/>
      <c r="C320" s="4"/>
      <c r="E320" s="4"/>
    </row>
    <row r="321" spans="1:5">
      <c r="A321" s="125"/>
      <c r="B321" s="126"/>
      <c r="C321" s="4"/>
      <c r="E321" s="4"/>
    </row>
    <row r="322" spans="1:5">
      <c r="A322" s="125"/>
      <c r="B322" s="126"/>
      <c r="C322" s="4"/>
      <c r="E322" s="4"/>
    </row>
    <row r="323" spans="1:5">
      <c r="A323" s="125"/>
      <c r="B323" s="126"/>
      <c r="C323" s="4"/>
      <c r="E323" s="4"/>
    </row>
    <row r="324" spans="1:5">
      <c r="B324" s="126"/>
    </row>
    <row r="325" spans="1:5">
      <c r="B325" s="126"/>
    </row>
    <row r="326" spans="1:5">
      <c r="B326" s="126"/>
    </row>
    <row r="327" spans="1:5">
      <c r="B327" s="126"/>
    </row>
    <row r="328" spans="1:5">
      <c r="B328" s="126"/>
    </row>
    <row r="329" spans="1:5">
      <c r="B329" s="126"/>
    </row>
    <row r="330" spans="1:5">
      <c r="B330" s="126"/>
    </row>
    <row r="331" spans="1:5">
      <c r="B331" s="126"/>
    </row>
    <row r="332" spans="1:5">
      <c r="B332" s="126"/>
    </row>
    <row r="333" spans="1:5">
      <c r="B333" s="126"/>
    </row>
    <row r="334" spans="1:5">
      <c r="B334" s="126"/>
    </row>
    <row r="335" spans="1:5">
      <c r="B335" s="126"/>
    </row>
    <row r="336" spans="1:5">
      <c r="B336" s="126"/>
    </row>
    <row r="337" spans="2:2">
      <c r="B337" s="126"/>
    </row>
    <row r="338" spans="2:2">
      <c r="B338" s="126"/>
    </row>
    <row r="339" spans="2:2">
      <c r="B339" s="126"/>
    </row>
    <row r="340" spans="2:2">
      <c r="B340" s="126"/>
    </row>
    <row r="341" spans="2:2">
      <c r="B341" s="126"/>
    </row>
    <row r="342" spans="2:2">
      <c r="B342" s="126"/>
    </row>
    <row r="343" spans="2:2">
      <c r="B343" s="126"/>
    </row>
    <row r="344" spans="2:2">
      <c r="B344" s="126"/>
    </row>
    <row r="345" spans="2:2">
      <c r="B345" s="126"/>
    </row>
    <row r="346" spans="2:2">
      <c r="B346" s="126"/>
    </row>
    <row r="347" spans="2:2">
      <c r="B347" s="126"/>
    </row>
    <row r="348" spans="2:2">
      <c r="B348" s="126"/>
    </row>
    <row r="349" spans="2:2">
      <c r="B349" s="126"/>
    </row>
    <row r="350" spans="2:2">
      <c r="B350" s="126"/>
    </row>
    <row r="351" spans="2:2">
      <c r="B351" s="126"/>
    </row>
    <row r="352" spans="2:2">
      <c r="B352" s="126"/>
    </row>
    <row r="353" spans="2:2">
      <c r="B353" s="126"/>
    </row>
    <row r="354" spans="2:2">
      <c r="B354" s="126"/>
    </row>
    <row r="355" spans="2:2">
      <c r="B355" s="126"/>
    </row>
    <row r="356" spans="2:2">
      <c r="B356" s="126"/>
    </row>
    <row r="357" spans="2:2">
      <c r="B357" s="126"/>
    </row>
    <row r="358" spans="2:2">
      <c r="B358" s="126"/>
    </row>
    <row r="359" spans="2:2">
      <c r="B359" s="126"/>
    </row>
    <row r="360" spans="2:2">
      <c r="B360" s="126"/>
    </row>
    <row r="361" spans="2:2">
      <c r="B361" s="126"/>
    </row>
    <row r="362" spans="2:2">
      <c r="B362" s="126"/>
    </row>
    <row r="363" spans="2:2">
      <c r="B363" s="126"/>
    </row>
    <row r="364" spans="2:2">
      <c r="B364" s="126"/>
    </row>
    <row r="365" spans="2:2">
      <c r="B365" s="126"/>
    </row>
    <row r="366" spans="2:2">
      <c r="B366" s="126"/>
    </row>
    <row r="367" spans="2:2">
      <c r="B367" s="126"/>
    </row>
    <row r="368" spans="2:2">
      <c r="B368" s="126"/>
    </row>
    <row r="369" spans="2:2">
      <c r="B369" s="126"/>
    </row>
    <row r="370" spans="2:2">
      <c r="B370" s="126"/>
    </row>
    <row r="371" spans="2:2">
      <c r="B371" s="126"/>
    </row>
    <row r="372" spans="2:2">
      <c r="B372" s="126"/>
    </row>
    <row r="373" spans="2:2">
      <c r="B373" s="126"/>
    </row>
    <row r="374" spans="2:2">
      <c r="B374" s="126"/>
    </row>
    <row r="375" spans="2:2">
      <c r="B375" s="126"/>
    </row>
    <row r="376" spans="2:2">
      <c r="B376" s="126"/>
    </row>
    <row r="377" spans="2:2">
      <c r="B377" s="126"/>
    </row>
    <row r="378" spans="2:2">
      <c r="B378" s="126"/>
    </row>
    <row r="379" spans="2:2">
      <c r="B379" s="126"/>
    </row>
    <row r="380" spans="2:2">
      <c r="B380" s="126"/>
    </row>
    <row r="381" spans="2:2">
      <c r="B381" s="126"/>
    </row>
    <row r="382" spans="2:2">
      <c r="B382" s="126"/>
    </row>
    <row r="383" spans="2:2">
      <c r="B383" s="126"/>
    </row>
    <row r="384" spans="2:2">
      <c r="B384" s="126"/>
    </row>
    <row r="385" spans="2:2">
      <c r="B385" s="126"/>
    </row>
    <row r="386" spans="2:2">
      <c r="B386" s="126"/>
    </row>
    <row r="387" spans="2:2">
      <c r="B387" s="126"/>
    </row>
    <row r="388" spans="2:2">
      <c r="B388" s="126"/>
    </row>
    <row r="389" spans="2:2">
      <c r="B389" s="126"/>
    </row>
    <row r="390" spans="2:2">
      <c r="B390" s="126"/>
    </row>
    <row r="391" spans="2:2">
      <c r="B391" s="126"/>
    </row>
    <row r="392" spans="2:2">
      <c r="B392" s="126"/>
    </row>
    <row r="393" spans="2:2">
      <c r="B393" s="126"/>
    </row>
    <row r="394" spans="2:2">
      <c r="B394" s="126"/>
    </row>
    <row r="395" spans="2:2">
      <c r="B395" s="126"/>
    </row>
    <row r="396" spans="2:2">
      <c r="B396" s="126"/>
    </row>
    <row r="397" spans="2:2">
      <c r="B397" s="126"/>
    </row>
    <row r="398" spans="2:2">
      <c r="B398" s="126"/>
    </row>
    <row r="399" spans="2:2">
      <c r="B399" s="126"/>
    </row>
    <row r="400" spans="2:2">
      <c r="B400" s="126"/>
    </row>
    <row r="401" spans="2:2">
      <c r="B401" s="126"/>
    </row>
    <row r="402" spans="2:2">
      <c r="B402" s="126"/>
    </row>
    <row r="403" spans="2:2">
      <c r="B403" s="126"/>
    </row>
    <row r="404" spans="2:2">
      <c r="B404" s="126"/>
    </row>
    <row r="405" spans="2:2">
      <c r="B405" s="126"/>
    </row>
    <row r="406" spans="2:2">
      <c r="B406" s="126"/>
    </row>
    <row r="407" spans="2:2">
      <c r="B407" s="126"/>
    </row>
    <row r="408" spans="2:2">
      <c r="B408" s="126"/>
    </row>
    <row r="409" spans="2:2">
      <c r="B409" s="126"/>
    </row>
    <row r="410" spans="2:2">
      <c r="B410" s="126"/>
    </row>
    <row r="411" spans="2:2">
      <c r="B411" s="126"/>
    </row>
    <row r="412" spans="2:2">
      <c r="B412" s="126"/>
    </row>
    <row r="413" spans="2:2">
      <c r="B413" s="126"/>
    </row>
    <row r="414" spans="2:2">
      <c r="B414" s="126"/>
    </row>
    <row r="415" spans="2:2">
      <c r="B415" s="126"/>
    </row>
    <row r="416" spans="2:2">
      <c r="B416" s="126"/>
    </row>
    <row r="417" spans="2:2">
      <c r="B417" s="126"/>
    </row>
    <row r="418" spans="2:2">
      <c r="B418" s="126"/>
    </row>
    <row r="419" spans="2:2">
      <c r="B419" s="126"/>
    </row>
    <row r="420" spans="2:2">
      <c r="B420" s="126"/>
    </row>
    <row r="421" spans="2:2">
      <c r="B421" s="126"/>
    </row>
    <row r="422" spans="2:2">
      <c r="B422" s="126"/>
    </row>
  </sheetData>
  <customSheetViews>
    <customSheetView guid="{DF5C099A-A735-4458-B3D7-1C8EFB308B1A}" scale="90" fitToPage="1">
      <pane xSplit="1" ySplit="2" topLeftCell="B27" activePane="bottomRight" state="frozenSplit"/>
      <selection pane="bottomRight" activeCell="C46" sqref="C46"/>
      <printOptions horizontalCentered="1"/>
      <pageSetup paperSize="5" scale="57" fitToHeight="3" orientation="landscape" horizontalDpi="4294967293" verticalDpi="4294967293"/>
      <headerFooter>
        <oddFooter>&amp;CQuestions should be directed to CCS@sapient.com</oddFooter>
      </headerFooter>
    </customSheetView>
    <customSheetView guid="{A58359F2-8DFE-42CD-B155-98B9EC2D6C4B}" scale="90" showPageBreaks="1" fitToPage="1">
      <pane xSplit="1" ySplit="2" topLeftCell="B81" activePane="bottomRight" state="frozenSplit"/>
      <selection pane="bottomRight" activeCell="C116" sqref="C116"/>
      <printOptions horizontalCentered="1"/>
      <pageSetup paperSize="5" scale="10" fitToHeight="3" orientation="landscape" horizontalDpi="4294967293" verticalDpi="4294967293"/>
      <headerFooter>
        <oddFooter>&amp;CQuestions should be directed to CCS@sapient.com</oddFooter>
      </headerFooter>
    </customSheetView>
  </customSheetViews>
  <mergeCells count="21">
    <mergeCell ref="A3:A4"/>
    <mergeCell ref="A6:A9"/>
    <mergeCell ref="A161:A165"/>
    <mergeCell ref="A58:A79"/>
    <mergeCell ref="A140:A159"/>
    <mergeCell ref="A29:A30"/>
    <mergeCell ref="A132:A138"/>
    <mergeCell ref="A125:A130"/>
    <mergeCell ref="A81:A89"/>
    <mergeCell ref="A111:A121"/>
    <mergeCell ref="A91:A98"/>
    <mergeCell ref="A100:A109"/>
    <mergeCell ref="A32:A56"/>
    <mergeCell ref="A11:A27"/>
    <mergeCell ref="A192:A195"/>
    <mergeCell ref="A197:A204"/>
    <mergeCell ref="A206:A207"/>
    <mergeCell ref="A172:A176"/>
    <mergeCell ref="A167:A170"/>
    <mergeCell ref="A189:A190"/>
    <mergeCell ref="A178:A185"/>
  </mergeCells>
  <conditionalFormatting sqref="F100">
    <cfRule type="duplicateValues" dxfId="12" priority="97" stopIfTrue="1"/>
  </conditionalFormatting>
  <conditionalFormatting sqref="G100:G108">
    <cfRule type="duplicateValues" dxfId="11" priority="99" stopIfTrue="1"/>
  </conditionalFormatting>
  <conditionalFormatting sqref="H100">
    <cfRule type="duplicateValues" dxfId="10" priority="1" stopIfTrue="1"/>
  </conditionalFormatting>
  <printOptions horizontalCentered="1"/>
  <pageMargins left="0.70866141732283472" right="0.70866141732283472" top="0.74803149606299213" bottom="0.74803149606299213" header="0.31496062992125984" footer="0.31496062992125984"/>
  <pageSetup paperSize="5" scale="63" fitToHeight="3" orientation="landscape" horizontalDpi="4294967293" verticalDpi="4294967293"/>
  <headerFooter>
    <oddFooter>&amp;CQuestions should be directed to CCS@sapient.com</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WVK808"/>
  <sheetViews>
    <sheetView workbookViewId="0">
      <pane ySplit="3" topLeftCell="A793" activePane="bottomLeft" state="frozen"/>
      <selection pane="bottomLeft" activeCell="D812" sqref="D812"/>
    </sheetView>
  </sheetViews>
  <sheetFormatPr baseColWidth="10" defaultColWidth="8.83203125" defaultRowHeight="12" x14ac:dyDescent="0"/>
  <cols>
    <col min="1" max="1" width="16.33203125" style="13" customWidth="1"/>
    <col min="2" max="2" width="24.6640625" style="13" customWidth="1"/>
    <col min="3" max="3" width="9.5" style="13" hidden="1" customWidth="1"/>
    <col min="4" max="4" width="37.33203125" style="13" bestFit="1" customWidth="1"/>
    <col min="5" max="5" width="21.33203125" style="13" customWidth="1"/>
    <col min="6" max="6" width="13.6640625" style="13" bestFit="1" customWidth="1"/>
    <col min="7" max="7" width="39" style="13" bestFit="1" customWidth="1"/>
    <col min="8" max="8" width="29" style="13" customWidth="1"/>
    <col min="9" max="9" width="32.5" style="13" customWidth="1"/>
    <col min="10" max="10" width="29.1640625" style="13" customWidth="1"/>
    <col min="11" max="256" width="8.83203125" style="13"/>
    <col min="257" max="257" width="16.33203125" style="13" customWidth="1"/>
    <col min="258" max="258" width="19.83203125" style="13" bestFit="1" customWidth="1"/>
    <col min="259" max="259" width="9.1640625" style="13" hidden="1" customWidth="1"/>
    <col min="260" max="260" width="37.33203125" style="13" bestFit="1" customWidth="1"/>
    <col min="261" max="261" width="21.33203125" style="13" customWidth="1"/>
    <col min="262" max="262" width="13.6640625" style="13" bestFit="1" customWidth="1"/>
    <col min="263" max="263" width="39" style="13" bestFit="1" customWidth="1"/>
    <col min="264" max="264" width="19.83203125" style="13" customWidth="1"/>
    <col min="265" max="265" width="21" style="13" customWidth="1"/>
    <col min="266" max="266" width="29.1640625" style="13" customWidth="1"/>
    <col min="267" max="512" width="8.83203125" style="13"/>
    <col min="513" max="513" width="16.33203125" style="13" customWidth="1"/>
    <col min="514" max="514" width="19.83203125" style="13" bestFit="1" customWidth="1"/>
    <col min="515" max="515" width="9.1640625" style="13" hidden="1" customWidth="1"/>
    <col min="516" max="516" width="37.33203125" style="13" bestFit="1" customWidth="1"/>
    <col min="517" max="517" width="21.33203125" style="13" customWidth="1"/>
    <col min="518" max="518" width="13.6640625" style="13" bestFit="1" customWidth="1"/>
    <col min="519" max="519" width="39" style="13" bestFit="1" customWidth="1"/>
    <col min="520" max="520" width="19.83203125" style="13" customWidth="1"/>
    <col min="521" max="521" width="21" style="13" customWidth="1"/>
    <col min="522" max="522" width="29.1640625" style="13" customWidth="1"/>
    <col min="523" max="768" width="8.83203125" style="13"/>
    <col min="769" max="769" width="16.33203125" style="13" customWidth="1"/>
    <col min="770" max="770" width="19.83203125" style="13" bestFit="1" customWidth="1"/>
    <col min="771" max="771" width="9.1640625" style="13" hidden="1" customWidth="1"/>
    <col min="772" max="772" width="37.33203125" style="13" bestFit="1" customWidth="1"/>
    <col min="773" max="773" width="21.33203125" style="13" customWidth="1"/>
    <col min="774" max="774" width="13.6640625" style="13" bestFit="1" customWidth="1"/>
    <col min="775" max="775" width="39" style="13" bestFit="1" customWidth="1"/>
    <col min="776" max="776" width="19.83203125" style="13" customWidth="1"/>
    <col min="777" max="777" width="21" style="13" customWidth="1"/>
    <col min="778" max="778" width="29.1640625" style="13" customWidth="1"/>
    <col min="779" max="1024" width="8.83203125" style="13"/>
    <col min="1025" max="1025" width="16.33203125" style="13" customWidth="1"/>
    <col min="1026" max="1026" width="19.83203125" style="13" bestFit="1" customWidth="1"/>
    <col min="1027" max="1027" width="9.1640625" style="13" hidden="1" customWidth="1"/>
    <col min="1028" max="1028" width="37.33203125" style="13" bestFit="1" customWidth="1"/>
    <col min="1029" max="1029" width="21.33203125" style="13" customWidth="1"/>
    <col min="1030" max="1030" width="13.6640625" style="13" bestFit="1" customWidth="1"/>
    <col min="1031" max="1031" width="39" style="13" bestFit="1" customWidth="1"/>
    <col min="1032" max="1032" width="19.83203125" style="13" customWidth="1"/>
    <col min="1033" max="1033" width="21" style="13" customWidth="1"/>
    <col min="1034" max="1034" width="29.1640625" style="13" customWidth="1"/>
    <col min="1035" max="1280" width="8.83203125" style="13"/>
    <col min="1281" max="1281" width="16.33203125" style="13" customWidth="1"/>
    <col min="1282" max="1282" width="19.83203125" style="13" bestFit="1" customWidth="1"/>
    <col min="1283" max="1283" width="9.1640625" style="13" hidden="1" customWidth="1"/>
    <col min="1284" max="1284" width="37.33203125" style="13" bestFit="1" customWidth="1"/>
    <col min="1285" max="1285" width="21.33203125" style="13" customWidth="1"/>
    <col min="1286" max="1286" width="13.6640625" style="13" bestFit="1" customWidth="1"/>
    <col min="1287" max="1287" width="39" style="13" bestFit="1" customWidth="1"/>
    <col min="1288" max="1288" width="19.83203125" style="13" customWidth="1"/>
    <col min="1289" max="1289" width="21" style="13" customWidth="1"/>
    <col min="1290" max="1290" width="29.1640625" style="13" customWidth="1"/>
    <col min="1291" max="1536" width="8.83203125" style="13"/>
    <col min="1537" max="1537" width="16.33203125" style="13" customWidth="1"/>
    <col min="1538" max="1538" width="19.83203125" style="13" bestFit="1" customWidth="1"/>
    <col min="1539" max="1539" width="9.1640625" style="13" hidden="1" customWidth="1"/>
    <col min="1540" max="1540" width="37.33203125" style="13" bestFit="1" customWidth="1"/>
    <col min="1541" max="1541" width="21.33203125" style="13" customWidth="1"/>
    <col min="1542" max="1542" width="13.6640625" style="13" bestFit="1" customWidth="1"/>
    <col min="1543" max="1543" width="39" style="13" bestFit="1" customWidth="1"/>
    <col min="1544" max="1544" width="19.83203125" style="13" customWidth="1"/>
    <col min="1545" max="1545" width="21" style="13" customWidth="1"/>
    <col min="1546" max="1546" width="29.1640625" style="13" customWidth="1"/>
    <col min="1547" max="1792" width="8.83203125" style="13"/>
    <col min="1793" max="1793" width="16.33203125" style="13" customWidth="1"/>
    <col min="1794" max="1794" width="19.83203125" style="13" bestFit="1" customWidth="1"/>
    <col min="1795" max="1795" width="9.1640625" style="13" hidden="1" customWidth="1"/>
    <col min="1796" max="1796" width="37.33203125" style="13" bestFit="1" customWidth="1"/>
    <col min="1797" max="1797" width="21.33203125" style="13" customWidth="1"/>
    <col min="1798" max="1798" width="13.6640625" style="13" bestFit="1" customWidth="1"/>
    <col min="1799" max="1799" width="39" style="13" bestFit="1" customWidth="1"/>
    <col min="1800" max="1800" width="19.83203125" style="13" customWidth="1"/>
    <col min="1801" max="1801" width="21" style="13" customWidth="1"/>
    <col min="1802" max="1802" width="29.1640625" style="13" customWidth="1"/>
    <col min="1803" max="2048" width="8.83203125" style="13"/>
    <col min="2049" max="2049" width="16.33203125" style="13" customWidth="1"/>
    <col min="2050" max="2050" width="19.83203125" style="13" bestFit="1" customWidth="1"/>
    <col min="2051" max="2051" width="9.1640625" style="13" hidden="1" customWidth="1"/>
    <col min="2052" max="2052" width="37.33203125" style="13" bestFit="1" customWidth="1"/>
    <col min="2053" max="2053" width="21.33203125" style="13" customWidth="1"/>
    <col min="2054" max="2054" width="13.6640625" style="13" bestFit="1" customWidth="1"/>
    <col min="2055" max="2055" width="39" style="13" bestFit="1" customWidth="1"/>
    <col min="2056" max="2056" width="19.83203125" style="13" customWidth="1"/>
    <col min="2057" max="2057" width="21" style="13" customWidth="1"/>
    <col min="2058" max="2058" width="29.1640625" style="13" customWidth="1"/>
    <col min="2059" max="2304" width="8.83203125" style="13"/>
    <col min="2305" max="2305" width="16.33203125" style="13" customWidth="1"/>
    <col min="2306" max="2306" width="19.83203125" style="13" bestFit="1" customWidth="1"/>
    <col min="2307" max="2307" width="9.1640625" style="13" hidden="1" customWidth="1"/>
    <col min="2308" max="2308" width="37.33203125" style="13" bestFit="1" customWidth="1"/>
    <col min="2309" max="2309" width="21.33203125" style="13" customWidth="1"/>
    <col min="2310" max="2310" width="13.6640625" style="13" bestFit="1" customWidth="1"/>
    <col min="2311" max="2311" width="39" style="13" bestFit="1" customWidth="1"/>
    <col min="2312" max="2312" width="19.83203125" style="13" customWidth="1"/>
    <col min="2313" max="2313" width="21" style="13" customWidth="1"/>
    <col min="2314" max="2314" width="29.1640625" style="13" customWidth="1"/>
    <col min="2315" max="2560" width="8.83203125" style="13"/>
    <col min="2561" max="2561" width="16.33203125" style="13" customWidth="1"/>
    <col min="2562" max="2562" width="19.83203125" style="13" bestFit="1" customWidth="1"/>
    <col min="2563" max="2563" width="9.1640625" style="13" hidden="1" customWidth="1"/>
    <col min="2564" max="2564" width="37.33203125" style="13" bestFit="1" customWidth="1"/>
    <col min="2565" max="2565" width="21.33203125" style="13" customWidth="1"/>
    <col min="2566" max="2566" width="13.6640625" style="13" bestFit="1" customWidth="1"/>
    <col min="2567" max="2567" width="39" style="13" bestFit="1" customWidth="1"/>
    <col min="2568" max="2568" width="19.83203125" style="13" customWidth="1"/>
    <col min="2569" max="2569" width="21" style="13" customWidth="1"/>
    <col min="2570" max="2570" width="29.1640625" style="13" customWidth="1"/>
    <col min="2571" max="2816" width="8.83203125" style="13"/>
    <col min="2817" max="2817" width="16.33203125" style="13" customWidth="1"/>
    <col min="2818" max="2818" width="19.83203125" style="13" bestFit="1" customWidth="1"/>
    <col min="2819" max="2819" width="9.1640625" style="13" hidden="1" customWidth="1"/>
    <col min="2820" max="2820" width="37.33203125" style="13" bestFit="1" customWidth="1"/>
    <col min="2821" max="2821" width="21.33203125" style="13" customWidth="1"/>
    <col min="2822" max="2822" width="13.6640625" style="13" bestFit="1" customWidth="1"/>
    <col min="2823" max="2823" width="39" style="13" bestFit="1" customWidth="1"/>
    <col min="2824" max="2824" width="19.83203125" style="13" customWidth="1"/>
    <col min="2825" max="2825" width="21" style="13" customWidth="1"/>
    <col min="2826" max="2826" width="29.1640625" style="13" customWidth="1"/>
    <col min="2827" max="3072" width="8.83203125" style="13"/>
    <col min="3073" max="3073" width="16.33203125" style="13" customWidth="1"/>
    <col min="3074" max="3074" width="19.83203125" style="13" bestFit="1" customWidth="1"/>
    <col min="3075" max="3075" width="9.1640625" style="13" hidden="1" customWidth="1"/>
    <col min="3076" max="3076" width="37.33203125" style="13" bestFit="1" customWidth="1"/>
    <col min="3077" max="3077" width="21.33203125" style="13" customWidth="1"/>
    <col min="3078" max="3078" width="13.6640625" style="13" bestFit="1" customWidth="1"/>
    <col min="3079" max="3079" width="39" style="13" bestFit="1" customWidth="1"/>
    <col min="3080" max="3080" width="19.83203125" style="13" customWidth="1"/>
    <col min="3081" max="3081" width="21" style="13" customWidth="1"/>
    <col min="3082" max="3082" width="29.1640625" style="13" customWidth="1"/>
    <col min="3083" max="3328" width="8.83203125" style="13"/>
    <col min="3329" max="3329" width="16.33203125" style="13" customWidth="1"/>
    <col min="3330" max="3330" width="19.83203125" style="13" bestFit="1" customWidth="1"/>
    <col min="3331" max="3331" width="9.1640625" style="13" hidden="1" customWidth="1"/>
    <col min="3332" max="3332" width="37.33203125" style="13" bestFit="1" customWidth="1"/>
    <col min="3333" max="3333" width="21.33203125" style="13" customWidth="1"/>
    <col min="3334" max="3334" width="13.6640625" style="13" bestFit="1" customWidth="1"/>
    <col min="3335" max="3335" width="39" style="13" bestFit="1" customWidth="1"/>
    <col min="3336" max="3336" width="19.83203125" style="13" customWidth="1"/>
    <col min="3337" max="3337" width="21" style="13" customWidth="1"/>
    <col min="3338" max="3338" width="29.1640625" style="13" customWidth="1"/>
    <col min="3339" max="3584" width="8.83203125" style="13"/>
    <col min="3585" max="3585" width="16.33203125" style="13" customWidth="1"/>
    <col min="3586" max="3586" width="19.83203125" style="13" bestFit="1" customWidth="1"/>
    <col min="3587" max="3587" width="9.1640625" style="13" hidden="1" customWidth="1"/>
    <col min="3588" max="3588" width="37.33203125" style="13" bestFit="1" customWidth="1"/>
    <col min="3589" max="3589" width="21.33203125" style="13" customWidth="1"/>
    <col min="3590" max="3590" width="13.6640625" style="13" bestFit="1" customWidth="1"/>
    <col min="3591" max="3591" width="39" style="13" bestFit="1" customWidth="1"/>
    <col min="3592" max="3592" width="19.83203125" style="13" customWidth="1"/>
    <col min="3593" max="3593" width="21" style="13" customWidth="1"/>
    <col min="3594" max="3594" width="29.1640625" style="13" customWidth="1"/>
    <col min="3595" max="3840" width="8.83203125" style="13"/>
    <col min="3841" max="3841" width="16.33203125" style="13" customWidth="1"/>
    <col min="3842" max="3842" width="19.83203125" style="13" bestFit="1" customWidth="1"/>
    <col min="3843" max="3843" width="9.1640625" style="13" hidden="1" customWidth="1"/>
    <col min="3844" max="3844" width="37.33203125" style="13" bestFit="1" customWidth="1"/>
    <col min="3845" max="3845" width="21.33203125" style="13" customWidth="1"/>
    <col min="3846" max="3846" width="13.6640625" style="13" bestFit="1" customWidth="1"/>
    <col min="3847" max="3847" width="39" style="13" bestFit="1" customWidth="1"/>
    <col min="3848" max="3848" width="19.83203125" style="13" customWidth="1"/>
    <col min="3849" max="3849" width="21" style="13" customWidth="1"/>
    <col min="3850" max="3850" width="29.1640625" style="13" customWidth="1"/>
    <col min="3851" max="4096" width="8.83203125" style="13"/>
    <col min="4097" max="4097" width="16.33203125" style="13" customWidth="1"/>
    <col min="4098" max="4098" width="19.83203125" style="13" bestFit="1" customWidth="1"/>
    <col min="4099" max="4099" width="9.1640625" style="13" hidden="1" customWidth="1"/>
    <col min="4100" max="4100" width="37.33203125" style="13" bestFit="1" customWidth="1"/>
    <col min="4101" max="4101" width="21.33203125" style="13" customWidth="1"/>
    <col min="4102" max="4102" width="13.6640625" style="13" bestFit="1" customWidth="1"/>
    <col min="4103" max="4103" width="39" style="13" bestFit="1" customWidth="1"/>
    <col min="4104" max="4104" width="19.83203125" style="13" customWidth="1"/>
    <col min="4105" max="4105" width="21" style="13" customWidth="1"/>
    <col min="4106" max="4106" width="29.1640625" style="13" customWidth="1"/>
    <col min="4107" max="4352" width="8.83203125" style="13"/>
    <col min="4353" max="4353" width="16.33203125" style="13" customWidth="1"/>
    <col min="4354" max="4354" width="19.83203125" style="13" bestFit="1" customWidth="1"/>
    <col min="4355" max="4355" width="9.1640625" style="13" hidden="1" customWidth="1"/>
    <col min="4356" max="4356" width="37.33203125" style="13" bestFit="1" customWidth="1"/>
    <col min="4357" max="4357" width="21.33203125" style="13" customWidth="1"/>
    <col min="4358" max="4358" width="13.6640625" style="13" bestFit="1" customWidth="1"/>
    <col min="4359" max="4359" width="39" style="13" bestFit="1" customWidth="1"/>
    <col min="4360" max="4360" width="19.83203125" style="13" customWidth="1"/>
    <col min="4361" max="4361" width="21" style="13" customWidth="1"/>
    <col min="4362" max="4362" width="29.1640625" style="13" customWidth="1"/>
    <col min="4363" max="4608" width="8.83203125" style="13"/>
    <col min="4609" max="4609" width="16.33203125" style="13" customWidth="1"/>
    <col min="4610" max="4610" width="19.83203125" style="13" bestFit="1" customWidth="1"/>
    <col min="4611" max="4611" width="9.1640625" style="13" hidden="1" customWidth="1"/>
    <col min="4612" max="4612" width="37.33203125" style="13" bestFit="1" customWidth="1"/>
    <col min="4613" max="4613" width="21.33203125" style="13" customWidth="1"/>
    <col min="4614" max="4614" width="13.6640625" style="13" bestFit="1" customWidth="1"/>
    <col min="4615" max="4615" width="39" style="13" bestFit="1" customWidth="1"/>
    <col min="4616" max="4616" width="19.83203125" style="13" customWidth="1"/>
    <col min="4617" max="4617" width="21" style="13" customWidth="1"/>
    <col min="4618" max="4618" width="29.1640625" style="13" customWidth="1"/>
    <col min="4619" max="4864" width="8.83203125" style="13"/>
    <col min="4865" max="4865" width="16.33203125" style="13" customWidth="1"/>
    <col min="4866" max="4866" width="19.83203125" style="13" bestFit="1" customWidth="1"/>
    <col min="4867" max="4867" width="9.1640625" style="13" hidden="1" customWidth="1"/>
    <col min="4868" max="4868" width="37.33203125" style="13" bestFit="1" customWidth="1"/>
    <col min="4869" max="4869" width="21.33203125" style="13" customWidth="1"/>
    <col min="4870" max="4870" width="13.6640625" style="13" bestFit="1" customWidth="1"/>
    <col min="4871" max="4871" width="39" style="13" bestFit="1" customWidth="1"/>
    <col min="4872" max="4872" width="19.83203125" style="13" customWidth="1"/>
    <col min="4873" max="4873" width="21" style="13" customWidth="1"/>
    <col min="4874" max="4874" width="29.1640625" style="13" customWidth="1"/>
    <col min="4875" max="5120" width="8.83203125" style="13"/>
    <col min="5121" max="5121" width="16.33203125" style="13" customWidth="1"/>
    <col min="5122" max="5122" width="19.83203125" style="13" bestFit="1" customWidth="1"/>
    <col min="5123" max="5123" width="9.1640625" style="13" hidden="1" customWidth="1"/>
    <col min="5124" max="5124" width="37.33203125" style="13" bestFit="1" customWidth="1"/>
    <col min="5125" max="5125" width="21.33203125" style="13" customWidth="1"/>
    <col min="5126" max="5126" width="13.6640625" style="13" bestFit="1" customWidth="1"/>
    <col min="5127" max="5127" width="39" style="13" bestFit="1" customWidth="1"/>
    <col min="5128" max="5128" width="19.83203125" style="13" customWidth="1"/>
    <col min="5129" max="5129" width="21" style="13" customWidth="1"/>
    <col min="5130" max="5130" width="29.1640625" style="13" customWidth="1"/>
    <col min="5131" max="5376" width="8.83203125" style="13"/>
    <col min="5377" max="5377" width="16.33203125" style="13" customWidth="1"/>
    <col min="5378" max="5378" width="19.83203125" style="13" bestFit="1" customWidth="1"/>
    <col min="5379" max="5379" width="9.1640625" style="13" hidden="1" customWidth="1"/>
    <col min="5380" max="5380" width="37.33203125" style="13" bestFit="1" customWidth="1"/>
    <col min="5381" max="5381" width="21.33203125" style="13" customWidth="1"/>
    <col min="5382" max="5382" width="13.6640625" style="13" bestFit="1" customWidth="1"/>
    <col min="5383" max="5383" width="39" style="13" bestFit="1" customWidth="1"/>
    <col min="5384" max="5384" width="19.83203125" style="13" customWidth="1"/>
    <col min="5385" max="5385" width="21" style="13" customWidth="1"/>
    <col min="5386" max="5386" width="29.1640625" style="13" customWidth="1"/>
    <col min="5387" max="5632" width="8.83203125" style="13"/>
    <col min="5633" max="5633" width="16.33203125" style="13" customWidth="1"/>
    <col min="5634" max="5634" width="19.83203125" style="13" bestFit="1" customWidth="1"/>
    <col min="5635" max="5635" width="9.1640625" style="13" hidden="1" customWidth="1"/>
    <col min="5636" max="5636" width="37.33203125" style="13" bestFit="1" customWidth="1"/>
    <col min="5637" max="5637" width="21.33203125" style="13" customWidth="1"/>
    <col min="5638" max="5638" width="13.6640625" style="13" bestFit="1" customWidth="1"/>
    <col min="5639" max="5639" width="39" style="13" bestFit="1" customWidth="1"/>
    <col min="5640" max="5640" width="19.83203125" style="13" customWidth="1"/>
    <col min="5641" max="5641" width="21" style="13" customWidth="1"/>
    <col min="5642" max="5642" width="29.1640625" style="13" customWidth="1"/>
    <col min="5643" max="5888" width="8.83203125" style="13"/>
    <col min="5889" max="5889" width="16.33203125" style="13" customWidth="1"/>
    <col min="5890" max="5890" width="19.83203125" style="13" bestFit="1" customWidth="1"/>
    <col min="5891" max="5891" width="9.1640625" style="13" hidden="1" customWidth="1"/>
    <col min="5892" max="5892" width="37.33203125" style="13" bestFit="1" customWidth="1"/>
    <col min="5893" max="5893" width="21.33203125" style="13" customWidth="1"/>
    <col min="5894" max="5894" width="13.6640625" style="13" bestFit="1" customWidth="1"/>
    <col min="5895" max="5895" width="39" style="13" bestFit="1" customWidth="1"/>
    <col min="5896" max="5896" width="19.83203125" style="13" customWidth="1"/>
    <col min="5897" max="5897" width="21" style="13" customWidth="1"/>
    <col min="5898" max="5898" width="29.1640625" style="13" customWidth="1"/>
    <col min="5899" max="6144" width="8.83203125" style="13"/>
    <col min="6145" max="6145" width="16.33203125" style="13" customWidth="1"/>
    <col min="6146" max="6146" width="19.83203125" style="13" bestFit="1" customWidth="1"/>
    <col min="6147" max="6147" width="9.1640625" style="13" hidden="1" customWidth="1"/>
    <col min="6148" max="6148" width="37.33203125" style="13" bestFit="1" customWidth="1"/>
    <col min="6149" max="6149" width="21.33203125" style="13" customWidth="1"/>
    <col min="6150" max="6150" width="13.6640625" style="13" bestFit="1" customWidth="1"/>
    <col min="6151" max="6151" width="39" style="13" bestFit="1" customWidth="1"/>
    <col min="6152" max="6152" width="19.83203125" style="13" customWidth="1"/>
    <col min="6153" max="6153" width="21" style="13" customWidth="1"/>
    <col min="6154" max="6154" width="29.1640625" style="13" customWidth="1"/>
    <col min="6155" max="6400" width="8.83203125" style="13"/>
    <col min="6401" max="6401" width="16.33203125" style="13" customWidth="1"/>
    <col min="6402" max="6402" width="19.83203125" style="13" bestFit="1" customWidth="1"/>
    <col min="6403" max="6403" width="9.1640625" style="13" hidden="1" customWidth="1"/>
    <col min="6404" max="6404" width="37.33203125" style="13" bestFit="1" customWidth="1"/>
    <col min="6405" max="6405" width="21.33203125" style="13" customWidth="1"/>
    <col min="6406" max="6406" width="13.6640625" style="13" bestFit="1" customWidth="1"/>
    <col min="6407" max="6407" width="39" style="13" bestFit="1" customWidth="1"/>
    <col min="6408" max="6408" width="19.83203125" style="13" customWidth="1"/>
    <col min="6409" max="6409" width="21" style="13" customWidth="1"/>
    <col min="6410" max="6410" width="29.1640625" style="13" customWidth="1"/>
    <col min="6411" max="6656" width="8.83203125" style="13"/>
    <col min="6657" max="6657" width="16.33203125" style="13" customWidth="1"/>
    <col min="6658" max="6658" width="19.83203125" style="13" bestFit="1" customWidth="1"/>
    <col min="6659" max="6659" width="9.1640625" style="13" hidden="1" customWidth="1"/>
    <col min="6660" max="6660" width="37.33203125" style="13" bestFit="1" customWidth="1"/>
    <col min="6661" max="6661" width="21.33203125" style="13" customWidth="1"/>
    <col min="6662" max="6662" width="13.6640625" style="13" bestFit="1" customWidth="1"/>
    <col min="6663" max="6663" width="39" style="13" bestFit="1" customWidth="1"/>
    <col min="6664" max="6664" width="19.83203125" style="13" customWidth="1"/>
    <col min="6665" max="6665" width="21" style="13" customWidth="1"/>
    <col min="6666" max="6666" width="29.1640625" style="13" customWidth="1"/>
    <col min="6667" max="6912" width="8.83203125" style="13"/>
    <col min="6913" max="6913" width="16.33203125" style="13" customWidth="1"/>
    <col min="6914" max="6914" width="19.83203125" style="13" bestFit="1" customWidth="1"/>
    <col min="6915" max="6915" width="9.1640625" style="13" hidden="1" customWidth="1"/>
    <col min="6916" max="6916" width="37.33203125" style="13" bestFit="1" customWidth="1"/>
    <col min="6917" max="6917" width="21.33203125" style="13" customWidth="1"/>
    <col min="6918" max="6918" width="13.6640625" style="13" bestFit="1" customWidth="1"/>
    <col min="6919" max="6919" width="39" style="13" bestFit="1" customWidth="1"/>
    <col min="6920" max="6920" width="19.83203125" style="13" customWidth="1"/>
    <col min="6921" max="6921" width="21" style="13" customWidth="1"/>
    <col min="6922" max="6922" width="29.1640625" style="13" customWidth="1"/>
    <col min="6923" max="7168" width="8.83203125" style="13"/>
    <col min="7169" max="7169" width="16.33203125" style="13" customWidth="1"/>
    <col min="7170" max="7170" width="19.83203125" style="13" bestFit="1" customWidth="1"/>
    <col min="7171" max="7171" width="9.1640625" style="13" hidden="1" customWidth="1"/>
    <col min="7172" max="7172" width="37.33203125" style="13" bestFit="1" customWidth="1"/>
    <col min="7173" max="7173" width="21.33203125" style="13" customWidth="1"/>
    <col min="7174" max="7174" width="13.6640625" style="13" bestFit="1" customWidth="1"/>
    <col min="7175" max="7175" width="39" style="13" bestFit="1" customWidth="1"/>
    <col min="7176" max="7176" width="19.83203125" style="13" customWidth="1"/>
    <col min="7177" max="7177" width="21" style="13" customWidth="1"/>
    <col min="7178" max="7178" width="29.1640625" style="13" customWidth="1"/>
    <col min="7179" max="7424" width="8.83203125" style="13"/>
    <col min="7425" max="7425" width="16.33203125" style="13" customWidth="1"/>
    <col min="7426" max="7426" width="19.83203125" style="13" bestFit="1" customWidth="1"/>
    <col min="7427" max="7427" width="9.1640625" style="13" hidden="1" customWidth="1"/>
    <col min="7428" max="7428" width="37.33203125" style="13" bestFit="1" customWidth="1"/>
    <col min="7429" max="7429" width="21.33203125" style="13" customWidth="1"/>
    <col min="7430" max="7430" width="13.6640625" style="13" bestFit="1" customWidth="1"/>
    <col min="7431" max="7431" width="39" style="13" bestFit="1" customWidth="1"/>
    <col min="7432" max="7432" width="19.83203125" style="13" customWidth="1"/>
    <col min="7433" max="7433" width="21" style="13" customWidth="1"/>
    <col min="7434" max="7434" width="29.1640625" style="13" customWidth="1"/>
    <col min="7435" max="7680" width="8.83203125" style="13"/>
    <col min="7681" max="7681" width="16.33203125" style="13" customWidth="1"/>
    <col min="7682" max="7682" width="19.83203125" style="13" bestFit="1" customWidth="1"/>
    <col min="7683" max="7683" width="9.1640625" style="13" hidden="1" customWidth="1"/>
    <col min="7684" max="7684" width="37.33203125" style="13" bestFit="1" customWidth="1"/>
    <col min="7685" max="7685" width="21.33203125" style="13" customWidth="1"/>
    <col min="7686" max="7686" width="13.6640625" style="13" bestFit="1" customWidth="1"/>
    <col min="7687" max="7687" width="39" style="13" bestFit="1" customWidth="1"/>
    <col min="7688" max="7688" width="19.83203125" style="13" customWidth="1"/>
    <col min="7689" max="7689" width="21" style="13" customWidth="1"/>
    <col min="7690" max="7690" width="29.1640625" style="13" customWidth="1"/>
    <col min="7691" max="7936" width="8.83203125" style="13"/>
    <col min="7937" max="7937" width="16.33203125" style="13" customWidth="1"/>
    <col min="7938" max="7938" width="19.83203125" style="13" bestFit="1" customWidth="1"/>
    <col min="7939" max="7939" width="9.1640625" style="13" hidden="1" customWidth="1"/>
    <col min="7940" max="7940" width="37.33203125" style="13" bestFit="1" customWidth="1"/>
    <col min="7941" max="7941" width="21.33203125" style="13" customWidth="1"/>
    <col min="7942" max="7942" width="13.6640625" style="13" bestFit="1" customWidth="1"/>
    <col min="7943" max="7943" width="39" style="13" bestFit="1" customWidth="1"/>
    <col min="7944" max="7944" width="19.83203125" style="13" customWidth="1"/>
    <col min="7945" max="7945" width="21" style="13" customWidth="1"/>
    <col min="7946" max="7946" width="29.1640625" style="13" customWidth="1"/>
    <col min="7947" max="8192" width="8.83203125" style="13"/>
    <col min="8193" max="8193" width="16.33203125" style="13" customWidth="1"/>
    <col min="8194" max="8194" width="19.83203125" style="13" bestFit="1" customWidth="1"/>
    <col min="8195" max="8195" width="9.1640625" style="13" hidden="1" customWidth="1"/>
    <col min="8196" max="8196" width="37.33203125" style="13" bestFit="1" customWidth="1"/>
    <col min="8197" max="8197" width="21.33203125" style="13" customWidth="1"/>
    <col min="8198" max="8198" width="13.6640625" style="13" bestFit="1" customWidth="1"/>
    <col min="8199" max="8199" width="39" style="13" bestFit="1" customWidth="1"/>
    <col min="8200" max="8200" width="19.83203125" style="13" customWidth="1"/>
    <col min="8201" max="8201" width="21" style="13" customWidth="1"/>
    <col min="8202" max="8202" width="29.1640625" style="13" customWidth="1"/>
    <col min="8203" max="8448" width="8.83203125" style="13"/>
    <col min="8449" max="8449" width="16.33203125" style="13" customWidth="1"/>
    <col min="8450" max="8450" width="19.83203125" style="13" bestFit="1" customWidth="1"/>
    <col min="8451" max="8451" width="9.1640625" style="13" hidden="1" customWidth="1"/>
    <col min="8452" max="8452" width="37.33203125" style="13" bestFit="1" customWidth="1"/>
    <col min="8453" max="8453" width="21.33203125" style="13" customWidth="1"/>
    <col min="8454" max="8454" width="13.6640625" style="13" bestFit="1" customWidth="1"/>
    <col min="8455" max="8455" width="39" style="13" bestFit="1" customWidth="1"/>
    <col min="8456" max="8456" width="19.83203125" style="13" customWidth="1"/>
    <col min="8457" max="8457" width="21" style="13" customWidth="1"/>
    <col min="8458" max="8458" width="29.1640625" style="13" customWidth="1"/>
    <col min="8459" max="8704" width="8.83203125" style="13"/>
    <col min="8705" max="8705" width="16.33203125" style="13" customWidth="1"/>
    <col min="8706" max="8706" width="19.83203125" style="13" bestFit="1" customWidth="1"/>
    <col min="8707" max="8707" width="9.1640625" style="13" hidden="1" customWidth="1"/>
    <col min="8708" max="8708" width="37.33203125" style="13" bestFit="1" customWidth="1"/>
    <col min="8709" max="8709" width="21.33203125" style="13" customWidth="1"/>
    <col min="8710" max="8710" width="13.6640625" style="13" bestFit="1" customWidth="1"/>
    <col min="8711" max="8711" width="39" style="13" bestFit="1" customWidth="1"/>
    <col min="8712" max="8712" width="19.83203125" style="13" customWidth="1"/>
    <col min="8713" max="8713" width="21" style="13" customWidth="1"/>
    <col min="8714" max="8714" width="29.1640625" style="13" customWidth="1"/>
    <col min="8715" max="8960" width="8.83203125" style="13"/>
    <col min="8961" max="8961" width="16.33203125" style="13" customWidth="1"/>
    <col min="8962" max="8962" width="19.83203125" style="13" bestFit="1" customWidth="1"/>
    <col min="8963" max="8963" width="9.1640625" style="13" hidden="1" customWidth="1"/>
    <col min="8964" max="8964" width="37.33203125" style="13" bestFit="1" customWidth="1"/>
    <col min="8965" max="8965" width="21.33203125" style="13" customWidth="1"/>
    <col min="8966" max="8966" width="13.6640625" style="13" bestFit="1" customWidth="1"/>
    <col min="8967" max="8967" width="39" style="13" bestFit="1" customWidth="1"/>
    <col min="8968" max="8968" width="19.83203125" style="13" customWidth="1"/>
    <col min="8969" max="8969" width="21" style="13" customWidth="1"/>
    <col min="8970" max="8970" width="29.1640625" style="13" customWidth="1"/>
    <col min="8971" max="9216" width="8.83203125" style="13"/>
    <col min="9217" max="9217" width="16.33203125" style="13" customWidth="1"/>
    <col min="9218" max="9218" width="19.83203125" style="13" bestFit="1" customWidth="1"/>
    <col min="9219" max="9219" width="9.1640625" style="13" hidden="1" customWidth="1"/>
    <col min="9220" max="9220" width="37.33203125" style="13" bestFit="1" customWidth="1"/>
    <col min="9221" max="9221" width="21.33203125" style="13" customWidth="1"/>
    <col min="9222" max="9222" width="13.6640625" style="13" bestFit="1" customWidth="1"/>
    <col min="9223" max="9223" width="39" style="13" bestFit="1" customWidth="1"/>
    <col min="9224" max="9224" width="19.83203125" style="13" customWidth="1"/>
    <col min="9225" max="9225" width="21" style="13" customWidth="1"/>
    <col min="9226" max="9226" width="29.1640625" style="13" customWidth="1"/>
    <col min="9227" max="9472" width="8.83203125" style="13"/>
    <col min="9473" max="9473" width="16.33203125" style="13" customWidth="1"/>
    <col min="9474" max="9474" width="19.83203125" style="13" bestFit="1" customWidth="1"/>
    <col min="9475" max="9475" width="9.1640625" style="13" hidden="1" customWidth="1"/>
    <col min="9476" max="9476" width="37.33203125" style="13" bestFit="1" customWidth="1"/>
    <col min="9477" max="9477" width="21.33203125" style="13" customWidth="1"/>
    <col min="9478" max="9478" width="13.6640625" style="13" bestFit="1" customWidth="1"/>
    <col min="9479" max="9479" width="39" style="13" bestFit="1" customWidth="1"/>
    <col min="9480" max="9480" width="19.83203125" style="13" customWidth="1"/>
    <col min="9481" max="9481" width="21" style="13" customWidth="1"/>
    <col min="9482" max="9482" width="29.1640625" style="13" customWidth="1"/>
    <col min="9483" max="9728" width="8.83203125" style="13"/>
    <col min="9729" max="9729" width="16.33203125" style="13" customWidth="1"/>
    <col min="9730" max="9730" width="19.83203125" style="13" bestFit="1" customWidth="1"/>
    <col min="9731" max="9731" width="9.1640625" style="13" hidden="1" customWidth="1"/>
    <col min="9732" max="9732" width="37.33203125" style="13" bestFit="1" customWidth="1"/>
    <col min="9733" max="9733" width="21.33203125" style="13" customWidth="1"/>
    <col min="9734" max="9734" width="13.6640625" style="13" bestFit="1" customWidth="1"/>
    <col min="9735" max="9735" width="39" style="13" bestFit="1" customWidth="1"/>
    <col min="9736" max="9736" width="19.83203125" style="13" customWidth="1"/>
    <col min="9737" max="9737" width="21" style="13" customWidth="1"/>
    <col min="9738" max="9738" width="29.1640625" style="13" customWidth="1"/>
    <col min="9739" max="9984" width="8.83203125" style="13"/>
    <col min="9985" max="9985" width="16.33203125" style="13" customWidth="1"/>
    <col min="9986" max="9986" width="19.83203125" style="13" bestFit="1" customWidth="1"/>
    <col min="9987" max="9987" width="9.1640625" style="13" hidden="1" customWidth="1"/>
    <col min="9988" max="9988" width="37.33203125" style="13" bestFit="1" customWidth="1"/>
    <col min="9989" max="9989" width="21.33203125" style="13" customWidth="1"/>
    <col min="9990" max="9990" width="13.6640625" style="13" bestFit="1" customWidth="1"/>
    <col min="9991" max="9991" width="39" style="13" bestFit="1" customWidth="1"/>
    <col min="9992" max="9992" width="19.83203125" style="13" customWidth="1"/>
    <col min="9993" max="9993" width="21" style="13" customWidth="1"/>
    <col min="9994" max="9994" width="29.1640625" style="13" customWidth="1"/>
    <col min="9995" max="10240" width="8.83203125" style="13"/>
    <col min="10241" max="10241" width="16.33203125" style="13" customWidth="1"/>
    <col min="10242" max="10242" width="19.83203125" style="13" bestFit="1" customWidth="1"/>
    <col min="10243" max="10243" width="9.1640625" style="13" hidden="1" customWidth="1"/>
    <col min="10244" max="10244" width="37.33203125" style="13" bestFit="1" customWidth="1"/>
    <col min="10245" max="10245" width="21.33203125" style="13" customWidth="1"/>
    <col min="10246" max="10246" width="13.6640625" style="13" bestFit="1" customWidth="1"/>
    <col min="10247" max="10247" width="39" style="13" bestFit="1" customWidth="1"/>
    <col min="10248" max="10248" width="19.83203125" style="13" customWidth="1"/>
    <col min="10249" max="10249" width="21" style="13" customWidth="1"/>
    <col min="10250" max="10250" width="29.1640625" style="13" customWidth="1"/>
    <col min="10251" max="10496" width="8.83203125" style="13"/>
    <col min="10497" max="10497" width="16.33203125" style="13" customWidth="1"/>
    <col min="10498" max="10498" width="19.83203125" style="13" bestFit="1" customWidth="1"/>
    <col min="10499" max="10499" width="9.1640625" style="13" hidden="1" customWidth="1"/>
    <col min="10500" max="10500" width="37.33203125" style="13" bestFit="1" customWidth="1"/>
    <col min="10501" max="10501" width="21.33203125" style="13" customWidth="1"/>
    <col min="10502" max="10502" width="13.6640625" style="13" bestFit="1" customWidth="1"/>
    <col min="10503" max="10503" width="39" style="13" bestFit="1" customWidth="1"/>
    <col min="10504" max="10504" width="19.83203125" style="13" customWidth="1"/>
    <col min="10505" max="10505" width="21" style="13" customWidth="1"/>
    <col min="10506" max="10506" width="29.1640625" style="13" customWidth="1"/>
    <col min="10507" max="10752" width="8.83203125" style="13"/>
    <col min="10753" max="10753" width="16.33203125" style="13" customWidth="1"/>
    <col min="10754" max="10754" width="19.83203125" style="13" bestFit="1" customWidth="1"/>
    <col min="10755" max="10755" width="9.1640625" style="13" hidden="1" customWidth="1"/>
    <col min="10756" max="10756" width="37.33203125" style="13" bestFit="1" customWidth="1"/>
    <col min="10757" max="10757" width="21.33203125" style="13" customWidth="1"/>
    <col min="10758" max="10758" width="13.6640625" style="13" bestFit="1" customWidth="1"/>
    <col min="10759" max="10759" width="39" style="13" bestFit="1" customWidth="1"/>
    <col min="10760" max="10760" width="19.83203125" style="13" customWidth="1"/>
    <col min="10761" max="10761" width="21" style="13" customWidth="1"/>
    <col min="10762" max="10762" width="29.1640625" style="13" customWidth="1"/>
    <col min="10763" max="11008" width="8.83203125" style="13"/>
    <col min="11009" max="11009" width="16.33203125" style="13" customWidth="1"/>
    <col min="11010" max="11010" width="19.83203125" style="13" bestFit="1" customWidth="1"/>
    <col min="11011" max="11011" width="9.1640625" style="13" hidden="1" customWidth="1"/>
    <col min="11012" max="11012" width="37.33203125" style="13" bestFit="1" customWidth="1"/>
    <col min="11013" max="11013" width="21.33203125" style="13" customWidth="1"/>
    <col min="11014" max="11014" width="13.6640625" style="13" bestFit="1" customWidth="1"/>
    <col min="11015" max="11015" width="39" style="13" bestFit="1" customWidth="1"/>
    <col min="11016" max="11016" width="19.83203125" style="13" customWidth="1"/>
    <col min="11017" max="11017" width="21" style="13" customWidth="1"/>
    <col min="11018" max="11018" width="29.1640625" style="13" customWidth="1"/>
    <col min="11019" max="11264" width="8.83203125" style="13"/>
    <col min="11265" max="11265" width="16.33203125" style="13" customWidth="1"/>
    <col min="11266" max="11266" width="19.83203125" style="13" bestFit="1" customWidth="1"/>
    <col min="11267" max="11267" width="9.1640625" style="13" hidden="1" customWidth="1"/>
    <col min="11268" max="11268" width="37.33203125" style="13" bestFit="1" customWidth="1"/>
    <col min="11269" max="11269" width="21.33203125" style="13" customWidth="1"/>
    <col min="11270" max="11270" width="13.6640625" style="13" bestFit="1" customWidth="1"/>
    <col min="11271" max="11271" width="39" style="13" bestFit="1" customWidth="1"/>
    <col min="11272" max="11272" width="19.83203125" style="13" customWidth="1"/>
    <col min="11273" max="11273" width="21" style="13" customWidth="1"/>
    <col min="11274" max="11274" width="29.1640625" style="13" customWidth="1"/>
    <col min="11275" max="11520" width="8.83203125" style="13"/>
    <col min="11521" max="11521" width="16.33203125" style="13" customWidth="1"/>
    <col min="11522" max="11522" width="19.83203125" style="13" bestFit="1" customWidth="1"/>
    <col min="11523" max="11523" width="9.1640625" style="13" hidden="1" customWidth="1"/>
    <col min="11524" max="11524" width="37.33203125" style="13" bestFit="1" customWidth="1"/>
    <col min="11525" max="11525" width="21.33203125" style="13" customWidth="1"/>
    <col min="11526" max="11526" width="13.6640625" style="13" bestFit="1" customWidth="1"/>
    <col min="11527" max="11527" width="39" style="13" bestFit="1" customWidth="1"/>
    <col min="11528" max="11528" width="19.83203125" style="13" customWidth="1"/>
    <col min="11529" max="11529" width="21" style="13" customWidth="1"/>
    <col min="11530" max="11530" width="29.1640625" style="13" customWidth="1"/>
    <col min="11531" max="11776" width="8.83203125" style="13"/>
    <col min="11777" max="11777" width="16.33203125" style="13" customWidth="1"/>
    <col min="11778" max="11778" width="19.83203125" style="13" bestFit="1" customWidth="1"/>
    <col min="11779" max="11779" width="9.1640625" style="13" hidden="1" customWidth="1"/>
    <col min="11780" max="11780" width="37.33203125" style="13" bestFit="1" customWidth="1"/>
    <col min="11781" max="11781" width="21.33203125" style="13" customWidth="1"/>
    <col min="11782" max="11782" width="13.6640625" style="13" bestFit="1" customWidth="1"/>
    <col min="11783" max="11783" width="39" style="13" bestFit="1" customWidth="1"/>
    <col min="11784" max="11784" width="19.83203125" style="13" customWidth="1"/>
    <col min="11785" max="11785" width="21" style="13" customWidth="1"/>
    <col min="11786" max="11786" width="29.1640625" style="13" customWidth="1"/>
    <col min="11787" max="12032" width="8.83203125" style="13"/>
    <col min="12033" max="12033" width="16.33203125" style="13" customWidth="1"/>
    <col min="12034" max="12034" width="19.83203125" style="13" bestFit="1" customWidth="1"/>
    <col min="12035" max="12035" width="9.1640625" style="13" hidden="1" customWidth="1"/>
    <col min="12036" max="12036" width="37.33203125" style="13" bestFit="1" customWidth="1"/>
    <col min="12037" max="12037" width="21.33203125" style="13" customWidth="1"/>
    <col min="12038" max="12038" width="13.6640625" style="13" bestFit="1" customWidth="1"/>
    <col min="12039" max="12039" width="39" style="13" bestFit="1" customWidth="1"/>
    <col min="12040" max="12040" width="19.83203125" style="13" customWidth="1"/>
    <col min="12041" max="12041" width="21" style="13" customWidth="1"/>
    <col min="12042" max="12042" width="29.1640625" style="13" customWidth="1"/>
    <col min="12043" max="12288" width="8.83203125" style="13"/>
    <col min="12289" max="12289" width="16.33203125" style="13" customWidth="1"/>
    <col min="12290" max="12290" width="19.83203125" style="13" bestFit="1" customWidth="1"/>
    <col min="12291" max="12291" width="9.1640625" style="13" hidden="1" customWidth="1"/>
    <col min="12292" max="12292" width="37.33203125" style="13" bestFit="1" customWidth="1"/>
    <col min="12293" max="12293" width="21.33203125" style="13" customWidth="1"/>
    <col min="12294" max="12294" width="13.6640625" style="13" bestFit="1" customWidth="1"/>
    <col min="12295" max="12295" width="39" style="13" bestFit="1" customWidth="1"/>
    <col min="12296" max="12296" width="19.83203125" style="13" customWidth="1"/>
    <col min="12297" max="12297" width="21" style="13" customWidth="1"/>
    <col min="12298" max="12298" width="29.1640625" style="13" customWidth="1"/>
    <col min="12299" max="12544" width="8.83203125" style="13"/>
    <col min="12545" max="12545" width="16.33203125" style="13" customWidth="1"/>
    <col min="12546" max="12546" width="19.83203125" style="13" bestFit="1" customWidth="1"/>
    <col min="12547" max="12547" width="9.1640625" style="13" hidden="1" customWidth="1"/>
    <col min="12548" max="12548" width="37.33203125" style="13" bestFit="1" customWidth="1"/>
    <col min="12549" max="12549" width="21.33203125" style="13" customWidth="1"/>
    <col min="12550" max="12550" width="13.6640625" style="13" bestFit="1" customWidth="1"/>
    <col min="12551" max="12551" width="39" style="13" bestFit="1" customWidth="1"/>
    <col min="12552" max="12552" width="19.83203125" style="13" customWidth="1"/>
    <col min="12553" max="12553" width="21" style="13" customWidth="1"/>
    <col min="12554" max="12554" width="29.1640625" style="13" customWidth="1"/>
    <col min="12555" max="12800" width="8.83203125" style="13"/>
    <col min="12801" max="12801" width="16.33203125" style="13" customWidth="1"/>
    <col min="12802" max="12802" width="19.83203125" style="13" bestFit="1" customWidth="1"/>
    <col min="12803" max="12803" width="9.1640625" style="13" hidden="1" customWidth="1"/>
    <col min="12804" max="12804" width="37.33203125" style="13" bestFit="1" customWidth="1"/>
    <col min="12805" max="12805" width="21.33203125" style="13" customWidth="1"/>
    <col min="12806" max="12806" width="13.6640625" style="13" bestFit="1" customWidth="1"/>
    <col min="12807" max="12807" width="39" style="13" bestFit="1" customWidth="1"/>
    <col min="12808" max="12808" width="19.83203125" style="13" customWidth="1"/>
    <col min="12809" max="12809" width="21" style="13" customWidth="1"/>
    <col min="12810" max="12810" width="29.1640625" style="13" customWidth="1"/>
    <col min="12811" max="13056" width="8.83203125" style="13"/>
    <col min="13057" max="13057" width="16.33203125" style="13" customWidth="1"/>
    <col min="13058" max="13058" width="19.83203125" style="13" bestFit="1" customWidth="1"/>
    <col min="13059" max="13059" width="9.1640625" style="13" hidden="1" customWidth="1"/>
    <col min="13060" max="13060" width="37.33203125" style="13" bestFit="1" customWidth="1"/>
    <col min="13061" max="13061" width="21.33203125" style="13" customWidth="1"/>
    <col min="13062" max="13062" width="13.6640625" style="13" bestFit="1" customWidth="1"/>
    <col min="13063" max="13063" width="39" style="13" bestFit="1" customWidth="1"/>
    <col min="13064" max="13064" width="19.83203125" style="13" customWidth="1"/>
    <col min="13065" max="13065" width="21" style="13" customWidth="1"/>
    <col min="13066" max="13066" width="29.1640625" style="13" customWidth="1"/>
    <col min="13067" max="13312" width="8.83203125" style="13"/>
    <col min="13313" max="13313" width="16.33203125" style="13" customWidth="1"/>
    <col min="13314" max="13314" width="19.83203125" style="13" bestFit="1" customWidth="1"/>
    <col min="13315" max="13315" width="9.1640625" style="13" hidden="1" customWidth="1"/>
    <col min="13316" max="13316" width="37.33203125" style="13" bestFit="1" customWidth="1"/>
    <col min="13317" max="13317" width="21.33203125" style="13" customWidth="1"/>
    <col min="13318" max="13318" width="13.6640625" style="13" bestFit="1" customWidth="1"/>
    <col min="13319" max="13319" width="39" style="13" bestFit="1" customWidth="1"/>
    <col min="13320" max="13320" width="19.83203125" style="13" customWidth="1"/>
    <col min="13321" max="13321" width="21" style="13" customWidth="1"/>
    <col min="13322" max="13322" width="29.1640625" style="13" customWidth="1"/>
    <col min="13323" max="13568" width="8.83203125" style="13"/>
    <col min="13569" max="13569" width="16.33203125" style="13" customWidth="1"/>
    <col min="13570" max="13570" width="19.83203125" style="13" bestFit="1" customWidth="1"/>
    <col min="13571" max="13571" width="9.1640625" style="13" hidden="1" customWidth="1"/>
    <col min="13572" max="13572" width="37.33203125" style="13" bestFit="1" customWidth="1"/>
    <col min="13573" max="13573" width="21.33203125" style="13" customWidth="1"/>
    <col min="13574" max="13574" width="13.6640625" style="13" bestFit="1" customWidth="1"/>
    <col min="13575" max="13575" width="39" style="13" bestFit="1" customWidth="1"/>
    <col min="13576" max="13576" width="19.83203125" style="13" customWidth="1"/>
    <col min="13577" max="13577" width="21" style="13" customWidth="1"/>
    <col min="13578" max="13578" width="29.1640625" style="13" customWidth="1"/>
    <col min="13579" max="13824" width="8.83203125" style="13"/>
    <col min="13825" max="13825" width="16.33203125" style="13" customWidth="1"/>
    <col min="13826" max="13826" width="19.83203125" style="13" bestFit="1" customWidth="1"/>
    <col min="13827" max="13827" width="9.1640625" style="13" hidden="1" customWidth="1"/>
    <col min="13828" max="13828" width="37.33203125" style="13" bestFit="1" customWidth="1"/>
    <col min="13829" max="13829" width="21.33203125" style="13" customWidth="1"/>
    <col min="13830" max="13830" width="13.6640625" style="13" bestFit="1" customWidth="1"/>
    <col min="13831" max="13831" width="39" style="13" bestFit="1" customWidth="1"/>
    <col min="13832" max="13832" width="19.83203125" style="13" customWidth="1"/>
    <col min="13833" max="13833" width="21" style="13" customWidth="1"/>
    <col min="13834" max="13834" width="29.1640625" style="13" customWidth="1"/>
    <col min="13835" max="14080" width="8.83203125" style="13"/>
    <col min="14081" max="14081" width="16.33203125" style="13" customWidth="1"/>
    <col min="14082" max="14082" width="19.83203125" style="13" bestFit="1" customWidth="1"/>
    <col min="14083" max="14083" width="9.1640625" style="13" hidden="1" customWidth="1"/>
    <col min="14084" max="14084" width="37.33203125" style="13" bestFit="1" customWidth="1"/>
    <col min="14085" max="14085" width="21.33203125" style="13" customWidth="1"/>
    <col min="14086" max="14086" width="13.6640625" style="13" bestFit="1" customWidth="1"/>
    <col min="14087" max="14087" width="39" style="13" bestFit="1" customWidth="1"/>
    <col min="14088" max="14088" width="19.83203125" style="13" customWidth="1"/>
    <col min="14089" max="14089" width="21" style="13" customWidth="1"/>
    <col min="14090" max="14090" width="29.1640625" style="13" customWidth="1"/>
    <col min="14091" max="14336" width="8.83203125" style="13"/>
    <col min="14337" max="14337" width="16.33203125" style="13" customWidth="1"/>
    <col min="14338" max="14338" width="19.83203125" style="13" bestFit="1" customWidth="1"/>
    <col min="14339" max="14339" width="9.1640625" style="13" hidden="1" customWidth="1"/>
    <col min="14340" max="14340" width="37.33203125" style="13" bestFit="1" customWidth="1"/>
    <col min="14341" max="14341" width="21.33203125" style="13" customWidth="1"/>
    <col min="14342" max="14342" width="13.6640625" style="13" bestFit="1" customWidth="1"/>
    <col min="14343" max="14343" width="39" style="13" bestFit="1" customWidth="1"/>
    <col min="14344" max="14344" width="19.83203125" style="13" customWidth="1"/>
    <col min="14345" max="14345" width="21" style="13" customWidth="1"/>
    <col min="14346" max="14346" width="29.1640625" style="13" customWidth="1"/>
    <col min="14347" max="14592" width="8.83203125" style="13"/>
    <col min="14593" max="14593" width="16.33203125" style="13" customWidth="1"/>
    <col min="14594" max="14594" width="19.83203125" style="13" bestFit="1" customWidth="1"/>
    <col min="14595" max="14595" width="9.1640625" style="13" hidden="1" customWidth="1"/>
    <col min="14596" max="14596" width="37.33203125" style="13" bestFit="1" customWidth="1"/>
    <col min="14597" max="14597" width="21.33203125" style="13" customWidth="1"/>
    <col min="14598" max="14598" width="13.6640625" style="13" bestFit="1" customWidth="1"/>
    <col min="14599" max="14599" width="39" style="13" bestFit="1" customWidth="1"/>
    <col min="14600" max="14600" width="19.83203125" style="13" customWidth="1"/>
    <col min="14601" max="14601" width="21" style="13" customWidth="1"/>
    <col min="14602" max="14602" width="29.1640625" style="13" customWidth="1"/>
    <col min="14603" max="14848" width="8.83203125" style="13"/>
    <col min="14849" max="14849" width="16.33203125" style="13" customWidth="1"/>
    <col min="14850" max="14850" width="19.83203125" style="13" bestFit="1" customWidth="1"/>
    <col min="14851" max="14851" width="9.1640625" style="13" hidden="1" customWidth="1"/>
    <col min="14852" max="14852" width="37.33203125" style="13" bestFit="1" customWidth="1"/>
    <col min="14853" max="14853" width="21.33203125" style="13" customWidth="1"/>
    <col min="14854" max="14854" width="13.6640625" style="13" bestFit="1" customWidth="1"/>
    <col min="14855" max="14855" width="39" style="13" bestFit="1" customWidth="1"/>
    <col min="14856" max="14856" width="19.83203125" style="13" customWidth="1"/>
    <col min="14857" max="14857" width="21" style="13" customWidth="1"/>
    <col min="14858" max="14858" width="29.1640625" style="13" customWidth="1"/>
    <col min="14859" max="15104" width="8.83203125" style="13"/>
    <col min="15105" max="15105" width="16.33203125" style="13" customWidth="1"/>
    <col min="15106" max="15106" width="19.83203125" style="13" bestFit="1" customWidth="1"/>
    <col min="15107" max="15107" width="9.1640625" style="13" hidden="1" customWidth="1"/>
    <col min="15108" max="15108" width="37.33203125" style="13" bestFit="1" customWidth="1"/>
    <col min="15109" max="15109" width="21.33203125" style="13" customWidth="1"/>
    <col min="15110" max="15110" width="13.6640625" style="13" bestFit="1" customWidth="1"/>
    <col min="15111" max="15111" width="39" style="13" bestFit="1" customWidth="1"/>
    <col min="15112" max="15112" width="19.83203125" style="13" customWidth="1"/>
    <col min="15113" max="15113" width="21" style="13" customWidth="1"/>
    <col min="15114" max="15114" width="29.1640625" style="13" customWidth="1"/>
    <col min="15115" max="15360" width="8.83203125" style="13"/>
    <col min="15361" max="15361" width="16.33203125" style="13" customWidth="1"/>
    <col min="15362" max="15362" width="19.83203125" style="13" bestFit="1" customWidth="1"/>
    <col min="15363" max="15363" width="9.1640625" style="13" hidden="1" customWidth="1"/>
    <col min="15364" max="15364" width="37.33203125" style="13" bestFit="1" customWidth="1"/>
    <col min="15365" max="15365" width="21.33203125" style="13" customWidth="1"/>
    <col min="15366" max="15366" width="13.6640625" style="13" bestFit="1" customWidth="1"/>
    <col min="15367" max="15367" width="39" style="13" bestFit="1" customWidth="1"/>
    <col min="15368" max="15368" width="19.83203125" style="13" customWidth="1"/>
    <col min="15369" max="15369" width="21" style="13" customWidth="1"/>
    <col min="15370" max="15370" width="29.1640625" style="13" customWidth="1"/>
    <col min="15371" max="15616" width="8.83203125" style="13"/>
    <col min="15617" max="15617" width="16.33203125" style="13" customWidth="1"/>
    <col min="15618" max="15618" width="19.83203125" style="13" bestFit="1" customWidth="1"/>
    <col min="15619" max="15619" width="9.1640625" style="13" hidden="1" customWidth="1"/>
    <col min="15620" max="15620" width="37.33203125" style="13" bestFit="1" customWidth="1"/>
    <col min="15621" max="15621" width="21.33203125" style="13" customWidth="1"/>
    <col min="15622" max="15622" width="13.6640625" style="13" bestFit="1" customWidth="1"/>
    <col min="15623" max="15623" width="39" style="13" bestFit="1" customWidth="1"/>
    <col min="15624" max="15624" width="19.83203125" style="13" customWidth="1"/>
    <col min="15625" max="15625" width="21" style="13" customWidth="1"/>
    <col min="15626" max="15626" width="29.1640625" style="13" customWidth="1"/>
    <col min="15627" max="15872" width="8.83203125" style="13"/>
    <col min="15873" max="15873" width="16.33203125" style="13" customWidth="1"/>
    <col min="15874" max="15874" width="19.83203125" style="13" bestFit="1" customWidth="1"/>
    <col min="15875" max="15875" width="9.1640625" style="13" hidden="1" customWidth="1"/>
    <col min="15876" max="15876" width="37.33203125" style="13" bestFit="1" customWidth="1"/>
    <col min="15877" max="15877" width="21.33203125" style="13" customWidth="1"/>
    <col min="15878" max="15878" width="13.6640625" style="13" bestFit="1" customWidth="1"/>
    <col min="15879" max="15879" width="39" style="13" bestFit="1" customWidth="1"/>
    <col min="15880" max="15880" width="19.83203125" style="13" customWidth="1"/>
    <col min="15881" max="15881" width="21" style="13" customWidth="1"/>
    <col min="15882" max="15882" width="29.1640625" style="13" customWidth="1"/>
    <col min="15883" max="16128" width="8.83203125" style="13"/>
    <col min="16129" max="16129" width="16.33203125" style="13" customWidth="1"/>
    <col min="16130" max="16130" width="19.83203125" style="13" bestFit="1" customWidth="1"/>
    <col min="16131" max="16131" width="9.1640625" style="13" hidden="1" customWidth="1"/>
    <col min="16132" max="16132" width="37.33203125" style="13" bestFit="1" customWidth="1"/>
    <col min="16133" max="16133" width="21.33203125" style="13" customWidth="1"/>
    <col min="16134" max="16134" width="13.6640625" style="13" bestFit="1" customWidth="1"/>
    <col min="16135" max="16135" width="39" style="13" bestFit="1" customWidth="1"/>
    <col min="16136" max="16136" width="19.83203125" style="13" customWidth="1"/>
    <col min="16137" max="16137" width="21" style="13" customWidth="1"/>
    <col min="16138" max="16138" width="29.1640625" style="13" customWidth="1"/>
    <col min="16139" max="16384" width="8.83203125" style="13"/>
  </cols>
  <sheetData>
    <row r="1" spans="1:16" s="167" customFormat="1" ht="12.75" customHeight="1">
      <c r="D1" s="168"/>
      <c r="F1" s="169"/>
      <c r="G1" s="169"/>
      <c r="H1" s="169"/>
      <c r="I1" s="169"/>
      <c r="J1" s="169"/>
      <c r="K1" s="170"/>
      <c r="L1" s="170"/>
      <c r="M1" s="168"/>
      <c r="N1" s="168"/>
      <c r="O1" s="168"/>
      <c r="P1" s="168"/>
    </row>
    <row r="2" spans="1:16" s="167" customFormat="1" ht="20">
      <c r="D2" s="169" t="s">
        <v>1404</v>
      </c>
      <c r="F2" s="169"/>
      <c r="G2" s="169"/>
      <c r="H2" s="169"/>
      <c r="I2" s="169"/>
      <c r="J2" s="169"/>
      <c r="K2" s="170"/>
      <c r="L2" s="170"/>
      <c r="M2" s="170"/>
      <c r="N2" s="170"/>
      <c r="O2" s="170"/>
      <c r="P2" s="170"/>
    </row>
    <row r="3" spans="1:16">
      <c r="A3" s="171" t="s">
        <v>1319</v>
      </c>
      <c r="B3" s="171" t="s">
        <v>574</v>
      </c>
      <c r="C3" s="171" t="s">
        <v>575</v>
      </c>
      <c r="D3" s="171" t="s">
        <v>1084</v>
      </c>
      <c r="E3" s="171" t="s">
        <v>576</v>
      </c>
      <c r="F3" s="171" t="s">
        <v>577</v>
      </c>
      <c r="G3" s="171" t="s">
        <v>578</v>
      </c>
      <c r="H3" s="171" t="s">
        <v>579</v>
      </c>
      <c r="I3" s="171" t="s">
        <v>580</v>
      </c>
      <c r="J3" s="171" t="s">
        <v>89</v>
      </c>
    </row>
    <row r="4" spans="1:16">
      <c r="A4" s="172" t="s">
        <v>581</v>
      </c>
    </row>
    <row r="5" spans="1:16" ht="14">
      <c r="A5" s="173" t="s">
        <v>581</v>
      </c>
      <c r="B5" s="13" t="s">
        <v>582</v>
      </c>
      <c r="D5" s="13" t="s">
        <v>583</v>
      </c>
      <c r="E5" s="174" t="s">
        <v>86</v>
      </c>
      <c r="F5" s="174" t="s">
        <v>584</v>
      </c>
      <c r="G5" s="175" t="s">
        <v>584</v>
      </c>
      <c r="H5" s="13" t="s">
        <v>585</v>
      </c>
      <c r="I5" s="13" t="s">
        <v>583</v>
      </c>
      <c r="J5" s="13" t="s">
        <v>586</v>
      </c>
    </row>
    <row r="6" spans="1:16" ht="14">
      <c r="A6" s="173" t="s">
        <v>581</v>
      </c>
      <c r="B6" s="13" t="s">
        <v>582</v>
      </c>
      <c r="D6" s="13" t="s">
        <v>587</v>
      </c>
      <c r="E6" s="174" t="s">
        <v>86</v>
      </c>
      <c r="F6" s="175" t="s">
        <v>584</v>
      </c>
      <c r="G6" s="175" t="s">
        <v>584</v>
      </c>
      <c r="H6" s="13" t="s">
        <v>588</v>
      </c>
      <c r="I6" s="13" t="s">
        <v>587</v>
      </c>
      <c r="J6" s="13" t="s">
        <v>586</v>
      </c>
    </row>
    <row r="7" spans="1:16" ht="14">
      <c r="A7" s="173" t="s">
        <v>581</v>
      </c>
      <c r="B7" s="13" t="s">
        <v>582</v>
      </c>
      <c r="D7" s="13" t="s">
        <v>47</v>
      </c>
      <c r="E7" s="174" t="s">
        <v>86</v>
      </c>
      <c r="F7" s="174" t="e">
        <f>HLOOKUP(D7,#REF!,7,FALSE)</f>
        <v>#REF!</v>
      </c>
      <c r="G7" s="175" t="e">
        <f>HLOOKUP(D7,#REF!, 8,FALSE)</f>
        <v>#REF!</v>
      </c>
      <c r="H7" s="13" t="s">
        <v>589</v>
      </c>
      <c r="I7" s="13" t="s">
        <v>47</v>
      </c>
      <c r="J7" s="13" t="s">
        <v>586</v>
      </c>
    </row>
    <row r="8" spans="1:16" ht="14">
      <c r="A8" s="173" t="s">
        <v>581</v>
      </c>
      <c r="B8" s="13" t="s">
        <v>582</v>
      </c>
      <c r="D8" s="13" t="s">
        <v>501</v>
      </c>
      <c r="E8" s="174" t="s">
        <v>86</v>
      </c>
      <c r="F8" s="174" t="e">
        <f>HLOOKUP(D8,#REF!,7,FALSE)</f>
        <v>#REF!</v>
      </c>
      <c r="G8" s="175" t="s">
        <v>584</v>
      </c>
      <c r="H8" s="13" t="s">
        <v>590</v>
      </c>
      <c r="I8" s="13" t="s">
        <v>501</v>
      </c>
      <c r="J8" s="13" t="s">
        <v>586</v>
      </c>
    </row>
    <row r="9" spans="1:16" ht="14">
      <c r="A9" s="173" t="s">
        <v>581</v>
      </c>
      <c r="B9" s="13" t="s">
        <v>582</v>
      </c>
      <c r="D9" s="13" t="s">
        <v>498</v>
      </c>
      <c r="E9" s="174" t="s">
        <v>86</v>
      </c>
      <c r="F9" s="174" t="e">
        <f>HLOOKUP(D9,#REF!,7,FALSE)</f>
        <v>#REF!</v>
      </c>
      <c r="G9" s="175" t="s">
        <v>584</v>
      </c>
      <c r="H9" s="13" t="s">
        <v>591</v>
      </c>
      <c r="I9" s="13" t="s">
        <v>498</v>
      </c>
      <c r="J9" s="13" t="s">
        <v>586</v>
      </c>
    </row>
    <row r="11" spans="1:16">
      <c r="A11" s="172" t="s">
        <v>592</v>
      </c>
    </row>
    <row r="12" spans="1:16" ht="14">
      <c r="A12" s="173" t="s">
        <v>592</v>
      </c>
      <c r="B12" s="13" t="s">
        <v>593</v>
      </c>
      <c r="D12" s="13" t="s">
        <v>408</v>
      </c>
      <c r="E12" s="174" t="s">
        <v>86</v>
      </c>
      <c r="F12" s="175" t="s">
        <v>584</v>
      </c>
      <c r="G12" s="175" t="s">
        <v>584</v>
      </c>
      <c r="J12" s="13" t="s">
        <v>594</v>
      </c>
    </row>
    <row r="13" spans="1:16" ht="14">
      <c r="A13" s="173" t="s">
        <v>592</v>
      </c>
      <c r="B13" s="13" t="s">
        <v>593</v>
      </c>
      <c r="D13" s="13" t="s">
        <v>410</v>
      </c>
      <c r="E13" s="174" t="s">
        <v>86</v>
      </c>
      <c r="F13" s="175" t="s">
        <v>584</v>
      </c>
      <c r="G13" s="175" t="s">
        <v>584</v>
      </c>
      <c r="J13" s="13" t="s">
        <v>594</v>
      </c>
    </row>
    <row r="15" spans="1:16">
      <c r="A15" s="172" t="s">
        <v>595</v>
      </c>
    </row>
    <row r="16" spans="1:16" ht="14">
      <c r="A16" s="173" t="s">
        <v>595</v>
      </c>
      <c r="B16" s="13" t="s">
        <v>596</v>
      </c>
      <c r="D16" s="13" t="s">
        <v>583</v>
      </c>
      <c r="E16" s="174" t="s">
        <v>86</v>
      </c>
      <c r="F16" s="174" t="e">
        <f>HLOOKUP(D16,#REF!,7,FALSE)</f>
        <v>#REF!</v>
      </c>
      <c r="G16" s="175" t="s">
        <v>584</v>
      </c>
      <c r="H16" s="13" t="s">
        <v>597</v>
      </c>
      <c r="I16" s="13" t="s">
        <v>110</v>
      </c>
      <c r="J16" s="13" t="s">
        <v>598</v>
      </c>
    </row>
    <row r="17" spans="1:10" ht="14">
      <c r="A17" s="173" t="s">
        <v>595</v>
      </c>
      <c r="B17" s="13" t="s">
        <v>596</v>
      </c>
      <c r="D17" s="13" t="s">
        <v>587</v>
      </c>
      <c r="E17" s="174" t="s">
        <v>86</v>
      </c>
      <c r="F17" s="174" t="e">
        <f>HLOOKUP(D17,#REF!,7,FALSE)</f>
        <v>#REF!</v>
      </c>
      <c r="G17" s="175" t="s">
        <v>584</v>
      </c>
      <c r="H17" s="13" t="s">
        <v>597</v>
      </c>
      <c r="I17" s="13" t="s">
        <v>110</v>
      </c>
      <c r="J17" s="13" t="s">
        <v>598</v>
      </c>
    </row>
    <row r="18" spans="1:10" ht="14">
      <c r="A18" s="173" t="s">
        <v>595</v>
      </c>
      <c r="B18" s="13" t="s">
        <v>596</v>
      </c>
      <c r="D18" s="13" t="s">
        <v>501</v>
      </c>
      <c r="E18" s="174" t="s">
        <v>86</v>
      </c>
      <c r="F18" s="174" t="e">
        <f>HLOOKUP(D18,#REF!,7,FALSE)</f>
        <v>#REF!</v>
      </c>
      <c r="G18" s="175" t="s">
        <v>584</v>
      </c>
      <c r="H18" s="13" t="s">
        <v>599</v>
      </c>
      <c r="I18" s="13" t="s">
        <v>108</v>
      </c>
      <c r="J18" s="13" t="s">
        <v>598</v>
      </c>
    </row>
    <row r="19" spans="1:10" ht="14">
      <c r="A19" s="173" t="s">
        <v>595</v>
      </c>
      <c r="B19" s="13" t="s">
        <v>596</v>
      </c>
      <c r="D19" s="13" t="s">
        <v>498</v>
      </c>
      <c r="E19" s="174" t="s">
        <v>86</v>
      </c>
      <c r="F19" s="174" t="e">
        <f>HLOOKUP(D19,#REF!,7,FALSE)</f>
        <v>#REF!</v>
      </c>
      <c r="G19" s="175" t="s">
        <v>584</v>
      </c>
      <c r="H19" s="13" t="s">
        <v>599</v>
      </c>
      <c r="I19" s="13" t="s">
        <v>108</v>
      </c>
      <c r="J19" s="13" t="s">
        <v>598</v>
      </c>
    </row>
    <row r="20" spans="1:10" ht="14">
      <c r="A20" s="173" t="s">
        <v>595</v>
      </c>
      <c r="B20" s="13" t="s">
        <v>596</v>
      </c>
      <c r="D20" s="69" t="s">
        <v>415</v>
      </c>
      <c r="E20" s="174" t="s">
        <v>86</v>
      </c>
      <c r="F20" s="174" t="e">
        <f>HLOOKUP(D20,#REF!,7,FALSE)</f>
        <v>#REF!</v>
      </c>
      <c r="G20" s="175" t="s">
        <v>584</v>
      </c>
      <c r="H20" s="13" t="s">
        <v>599</v>
      </c>
      <c r="I20" s="13" t="s">
        <v>600</v>
      </c>
      <c r="J20" s="13" t="s">
        <v>598</v>
      </c>
    </row>
    <row r="21" spans="1:10">
      <c r="A21" s="173" t="s">
        <v>595</v>
      </c>
      <c r="B21" s="13" t="s">
        <v>596</v>
      </c>
      <c r="D21" s="69" t="s">
        <v>39</v>
      </c>
      <c r="E21" s="174" t="s">
        <v>86</v>
      </c>
      <c r="F21" s="174" t="e">
        <f>HLOOKUP(D21,#REF!,7,FALSE)</f>
        <v>#REF!</v>
      </c>
      <c r="G21" s="174" t="e">
        <f>HLOOKUP(D21,#REF!, 8,FALSE)</f>
        <v>#REF!</v>
      </c>
      <c r="H21" s="13" t="s">
        <v>599</v>
      </c>
      <c r="I21" s="13" t="s">
        <v>69</v>
      </c>
      <c r="J21" s="13" t="s">
        <v>598</v>
      </c>
    </row>
    <row r="22" spans="1:10" ht="14">
      <c r="A22" s="173" t="s">
        <v>595</v>
      </c>
      <c r="B22" s="13" t="s">
        <v>601</v>
      </c>
      <c r="D22" s="69" t="s">
        <v>602</v>
      </c>
      <c r="E22" s="174" t="s">
        <v>86</v>
      </c>
      <c r="F22" s="174" t="e">
        <f>HLOOKUP(D22,#REF!,7,FALSE)</f>
        <v>#REF!</v>
      </c>
      <c r="G22" s="175" t="s">
        <v>584</v>
      </c>
      <c r="J22" s="13" t="s">
        <v>603</v>
      </c>
    </row>
    <row r="23" spans="1:10" ht="14">
      <c r="A23" s="173" t="s">
        <v>595</v>
      </c>
      <c r="B23" s="13" t="s">
        <v>601</v>
      </c>
      <c r="D23" s="69" t="s">
        <v>604</v>
      </c>
      <c r="E23" s="174" t="s">
        <v>86</v>
      </c>
      <c r="F23" s="174" t="e">
        <f>HLOOKUP(D23,#REF!,7,FALSE)</f>
        <v>#REF!</v>
      </c>
      <c r="G23" s="175" t="s">
        <v>584</v>
      </c>
      <c r="J23" s="13" t="s">
        <v>603</v>
      </c>
    </row>
    <row r="24" spans="1:10" ht="14">
      <c r="A24" s="173" t="s">
        <v>595</v>
      </c>
      <c r="B24" s="13" t="s">
        <v>605</v>
      </c>
      <c r="D24" s="14" t="s">
        <v>597</v>
      </c>
      <c r="E24" s="174" t="s">
        <v>86</v>
      </c>
      <c r="F24" s="174" t="e">
        <f>HLOOKUP(D24,#REF!,7,FALSE)</f>
        <v>#REF!</v>
      </c>
      <c r="G24" s="175" t="s">
        <v>584</v>
      </c>
      <c r="J24" s="13" t="s">
        <v>606</v>
      </c>
    </row>
    <row r="25" spans="1:10" ht="14">
      <c r="A25" s="173" t="s">
        <v>595</v>
      </c>
      <c r="B25" s="13" t="s">
        <v>605</v>
      </c>
      <c r="D25" s="69" t="s">
        <v>599</v>
      </c>
      <c r="E25" s="174" t="s">
        <v>86</v>
      </c>
      <c r="F25" s="174" t="e">
        <f>HLOOKUP(D25,#REF!,7,FALSE)</f>
        <v>#REF!</v>
      </c>
      <c r="G25" s="175" t="s">
        <v>584</v>
      </c>
      <c r="J25" s="13" t="s">
        <v>606</v>
      </c>
    </row>
    <row r="27" spans="1:10">
      <c r="A27" s="172" t="s">
        <v>607</v>
      </c>
    </row>
    <row r="28" spans="1:10">
      <c r="A28" s="173" t="s">
        <v>607</v>
      </c>
      <c r="B28" s="13" t="s">
        <v>582</v>
      </c>
      <c r="D28" s="13" t="s">
        <v>41</v>
      </c>
      <c r="E28" s="174" t="s">
        <v>86</v>
      </c>
      <c r="F28" s="174" t="e">
        <f>HLOOKUP(D28,#REF!,7,FALSE)</f>
        <v>#REF!</v>
      </c>
      <c r="G28" s="174" t="e">
        <f>HLOOKUP(D28,#REF!, 8,FALSE)</f>
        <v>#REF!</v>
      </c>
      <c r="H28" s="13" t="s">
        <v>608</v>
      </c>
      <c r="I28" s="13" t="s">
        <v>41</v>
      </c>
      <c r="J28" s="13" t="s">
        <v>609</v>
      </c>
    </row>
    <row r="29" spans="1:10" ht="14">
      <c r="A29" s="173" t="s">
        <v>607</v>
      </c>
      <c r="B29" s="13" t="s">
        <v>593</v>
      </c>
      <c r="D29" s="13" t="s">
        <v>418</v>
      </c>
      <c r="E29" s="174" t="s">
        <v>86</v>
      </c>
      <c r="F29" s="175" t="s">
        <v>584</v>
      </c>
      <c r="G29" s="175" t="s">
        <v>584</v>
      </c>
      <c r="J29" s="13" t="s">
        <v>594</v>
      </c>
    </row>
    <row r="30" spans="1:10">
      <c r="A30" s="173" t="s">
        <v>607</v>
      </c>
      <c r="B30" s="13" t="s">
        <v>578</v>
      </c>
      <c r="D30" s="13" t="s">
        <v>69</v>
      </c>
      <c r="E30" s="176" t="s">
        <v>610</v>
      </c>
      <c r="F30" s="176" t="s">
        <v>584</v>
      </c>
      <c r="G30" s="176" t="s">
        <v>584</v>
      </c>
      <c r="H30" s="13" t="s">
        <v>611</v>
      </c>
      <c r="I30" s="13" t="s">
        <v>412</v>
      </c>
    </row>
    <row r="31" spans="1:10">
      <c r="A31" s="173" t="s">
        <v>607</v>
      </c>
      <c r="B31" s="13" t="s">
        <v>582</v>
      </c>
      <c r="D31" s="13" t="s">
        <v>553</v>
      </c>
      <c r="E31" s="176" t="s">
        <v>610</v>
      </c>
      <c r="F31" s="176" t="s">
        <v>584</v>
      </c>
      <c r="G31" s="176" t="s">
        <v>584</v>
      </c>
      <c r="H31" s="13" t="s">
        <v>608</v>
      </c>
      <c r="I31" s="13" t="s">
        <v>553</v>
      </c>
    </row>
    <row r="32" spans="1:10">
      <c r="A32" s="173" t="s">
        <v>607</v>
      </c>
      <c r="B32" s="13" t="s">
        <v>578</v>
      </c>
      <c r="D32" s="13" t="s">
        <v>412</v>
      </c>
      <c r="E32" s="176" t="s">
        <v>610</v>
      </c>
      <c r="F32" s="176" t="s">
        <v>559</v>
      </c>
      <c r="G32" s="176" t="s">
        <v>412</v>
      </c>
      <c r="H32" s="13" t="s">
        <v>612</v>
      </c>
      <c r="I32" s="13" t="s">
        <v>412</v>
      </c>
    </row>
    <row r="33" spans="1:10">
      <c r="A33" s="173" t="s">
        <v>607</v>
      </c>
      <c r="B33" s="13" t="s">
        <v>582</v>
      </c>
      <c r="D33" s="13" t="s">
        <v>552</v>
      </c>
      <c r="E33" s="176" t="s">
        <v>610</v>
      </c>
      <c r="F33" s="176" t="s">
        <v>584</v>
      </c>
      <c r="G33" s="176" t="s">
        <v>584</v>
      </c>
      <c r="H33" s="13" t="s">
        <v>413</v>
      </c>
      <c r="I33" s="13" t="s">
        <v>552</v>
      </c>
    </row>
    <row r="34" spans="1:10">
      <c r="A34" s="173" t="s">
        <v>607</v>
      </c>
      <c r="B34" s="13" t="s">
        <v>613</v>
      </c>
      <c r="D34" s="13" t="s">
        <v>553</v>
      </c>
      <c r="E34" s="177" t="s">
        <v>527</v>
      </c>
      <c r="F34" s="177" t="s">
        <v>584</v>
      </c>
      <c r="G34" s="177" t="s">
        <v>584</v>
      </c>
      <c r="I34" s="13" t="s">
        <v>614</v>
      </c>
    </row>
    <row r="35" spans="1:10">
      <c r="A35" s="173" t="s">
        <v>607</v>
      </c>
      <c r="B35" s="13" t="s">
        <v>615</v>
      </c>
      <c r="D35" s="13" t="s">
        <v>552</v>
      </c>
      <c r="E35" s="177" t="s">
        <v>527</v>
      </c>
      <c r="F35" s="177" t="s">
        <v>584</v>
      </c>
      <c r="G35" s="177" t="s">
        <v>584</v>
      </c>
      <c r="H35" s="13" t="s">
        <v>616</v>
      </c>
      <c r="I35" s="13" t="s">
        <v>614</v>
      </c>
    </row>
    <row r="36" spans="1:10">
      <c r="A36" s="173" t="s">
        <v>607</v>
      </c>
      <c r="B36" s="13" t="s">
        <v>615</v>
      </c>
      <c r="D36" s="13" t="s">
        <v>552</v>
      </c>
      <c r="E36" s="177" t="s">
        <v>527</v>
      </c>
      <c r="F36" s="177" t="s">
        <v>584</v>
      </c>
      <c r="G36" s="177" t="s">
        <v>584</v>
      </c>
      <c r="H36" s="13" t="s">
        <v>617</v>
      </c>
      <c r="I36" s="13" t="s">
        <v>618</v>
      </c>
    </row>
    <row r="37" spans="1:10">
      <c r="A37" s="173" t="s">
        <v>607</v>
      </c>
      <c r="B37" s="13" t="s">
        <v>613</v>
      </c>
      <c r="D37" s="13" t="s">
        <v>552</v>
      </c>
      <c r="E37" s="177" t="s">
        <v>527</v>
      </c>
      <c r="F37" s="177" t="s">
        <v>584</v>
      </c>
      <c r="G37" s="177" t="s">
        <v>584</v>
      </c>
      <c r="I37" s="13" t="s">
        <v>619</v>
      </c>
    </row>
    <row r="39" spans="1:10">
      <c r="A39" s="172" t="s">
        <v>620</v>
      </c>
    </row>
    <row r="40" spans="1:10">
      <c r="A40" s="173" t="s">
        <v>620</v>
      </c>
      <c r="B40" s="13" t="s">
        <v>615</v>
      </c>
      <c r="D40" s="13" t="s">
        <v>96</v>
      </c>
      <c r="E40" s="177" t="s">
        <v>527</v>
      </c>
      <c r="F40" s="177">
        <v>8</v>
      </c>
      <c r="G40" s="177"/>
    </row>
    <row r="41" spans="1:10">
      <c r="A41" s="173" t="s">
        <v>620</v>
      </c>
      <c r="B41" s="13" t="s">
        <v>615</v>
      </c>
      <c r="D41" s="13" t="s">
        <v>63</v>
      </c>
      <c r="E41" s="177" t="s">
        <v>527</v>
      </c>
      <c r="F41" s="177">
        <v>9</v>
      </c>
      <c r="G41" s="177"/>
    </row>
    <row r="42" spans="1:10">
      <c r="A42" s="173" t="s">
        <v>620</v>
      </c>
      <c r="B42" s="13" t="s">
        <v>615</v>
      </c>
      <c r="D42" s="13" t="s">
        <v>621</v>
      </c>
      <c r="E42" s="177" t="s">
        <v>527</v>
      </c>
      <c r="F42" s="177" t="s">
        <v>622</v>
      </c>
      <c r="G42" s="177" t="s">
        <v>622</v>
      </c>
      <c r="H42" s="13" t="s">
        <v>623</v>
      </c>
    </row>
    <row r="44" spans="1:10">
      <c r="A44" s="172" t="s">
        <v>624</v>
      </c>
    </row>
    <row r="45" spans="1:10">
      <c r="A45" s="173" t="s">
        <v>624</v>
      </c>
      <c r="B45" s="13" t="s">
        <v>625</v>
      </c>
      <c r="D45" s="13" t="s">
        <v>251</v>
      </c>
      <c r="E45" s="178" t="s">
        <v>522</v>
      </c>
      <c r="F45" s="178" t="s">
        <v>147</v>
      </c>
      <c r="G45" s="178" t="s">
        <v>196</v>
      </c>
      <c r="J45" s="13" t="s">
        <v>594</v>
      </c>
    </row>
    <row r="46" spans="1:10">
      <c r="A46" s="173" t="s">
        <v>624</v>
      </c>
      <c r="B46" s="13" t="s">
        <v>582</v>
      </c>
      <c r="D46" s="13" t="s">
        <v>250</v>
      </c>
      <c r="E46" s="178" t="s">
        <v>522</v>
      </c>
      <c r="F46" s="178" t="s">
        <v>146</v>
      </c>
      <c r="G46" s="178" t="s">
        <v>196</v>
      </c>
      <c r="H46" s="13" t="s">
        <v>626</v>
      </c>
      <c r="I46" s="13" t="s">
        <v>250</v>
      </c>
      <c r="J46" s="13" t="s">
        <v>627</v>
      </c>
    </row>
    <row r="48" spans="1:10">
      <c r="A48" s="172" t="s">
        <v>628</v>
      </c>
    </row>
    <row r="49" spans="1:10">
      <c r="A49" s="173" t="s">
        <v>628</v>
      </c>
      <c r="B49" s="13" t="s">
        <v>629</v>
      </c>
      <c r="D49" s="13" t="s">
        <v>489</v>
      </c>
      <c r="E49" s="176" t="s">
        <v>610</v>
      </c>
      <c r="F49" s="176" t="s">
        <v>630</v>
      </c>
      <c r="G49" s="176" t="s">
        <v>631</v>
      </c>
    </row>
    <row r="50" spans="1:10">
      <c r="A50" s="173" t="s">
        <v>628</v>
      </c>
      <c r="B50" s="13" t="s">
        <v>629</v>
      </c>
      <c r="D50" s="13" t="s">
        <v>474</v>
      </c>
      <c r="E50" s="176" t="s">
        <v>610</v>
      </c>
      <c r="F50" s="176" t="s">
        <v>630</v>
      </c>
      <c r="G50" s="176" t="s">
        <v>631</v>
      </c>
    </row>
    <row r="52" spans="1:10">
      <c r="A52" s="172" t="s">
        <v>632</v>
      </c>
    </row>
    <row r="53" spans="1:10">
      <c r="A53" s="173" t="s">
        <v>632</v>
      </c>
      <c r="B53" s="13" t="s">
        <v>593</v>
      </c>
      <c r="D53" s="13" t="s">
        <v>254</v>
      </c>
      <c r="E53" s="178" t="s">
        <v>521</v>
      </c>
      <c r="F53" s="178" t="s">
        <v>263</v>
      </c>
      <c r="G53" s="178" t="s">
        <v>633</v>
      </c>
    </row>
    <row r="54" spans="1:10">
      <c r="A54" s="173" t="s">
        <v>632</v>
      </c>
      <c r="B54" s="13" t="s">
        <v>593</v>
      </c>
      <c r="D54" s="13" t="s">
        <v>254</v>
      </c>
      <c r="E54" s="176" t="s">
        <v>610</v>
      </c>
      <c r="F54" s="176" t="s">
        <v>293</v>
      </c>
      <c r="G54" s="176" t="s">
        <v>633</v>
      </c>
      <c r="J54" s="13" t="s">
        <v>594</v>
      </c>
    </row>
    <row r="55" spans="1:10">
      <c r="A55" s="173" t="s">
        <v>632</v>
      </c>
      <c r="B55" s="13" t="s">
        <v>593</v>
      </c>
      <c r="D55" s="13" t="s">
        <v>438</v>
      </c>
      <c r="E55" s="178" t="s">
        <v>521</v>
      </c>
      <c r="F55" s="178" t="s">
        <v>260</v>
      </c>
      <c r="G55" s="178" t="s">
        <v>633</v>
      </c>
    </row>
    <row r="56" spans="1:10">
      <c r="A56" s="173" t="s">
        <v>632</v>
      </c>
      <c r="B56" s="13" t="s">
        <v>593</v>
      </c>
      <c r="D56" s="13" t="s">
        <v>438</v>
      </c>
      <c r="E56" s="176" t="s">
        <v>610</v>
      </c>
      <c r="F56" s="176" t="s">
        <v>511</v>
      </c>
      <c r="G56" s="176" t="s">
        <v>633</v>
      </c>
      <c r="J56" s="13" t="s">
        <v>594</v>
      </c>
    </row>
    <row r="57" spans="1:10">
      <c r="A57" s="173" t="s">
        <v>632</v>
      </c>
      <c r="B57" s="13" t="s">
        <v>593</v>
      </c>
      <c r="D57" s="13" t="s">
        <v>436</v>
      </c>
      <c r="E57" s="178" t="s">
        <v>521</v>
      </c>
      <c r="F57" s="178" t="s">
        <v>266</v>
      </c>
      <c r="G57" s="178" t="s">
        <v>633</v>
      </c>
    </row>
    <row r="58" spans="1:10">
      <c r="A58" s="173" t="s">
        <v>632</v>
      </c>
      <c r="B58" s="13" t="s">
        <v>593</v>
      </c>
      <c r="D58" s="13" t="s">
        <v>436</v>
      </c>
      <c r="E58" s="176" t="s">
        <v>610</v>
      </c>
      <c r="F58" s="176" t="s">
        <v>510</v>
      </c>
      <c r="G58" s="176" t="s">
        <v>633</v>
      </c>
      <c r="J58" s="13" t="s">
        <v>594</v>
      </c>
    </row>
    <row r="59" spans="1:10">
      <c r="A59" s="173" t="s">
        <v>632</v>
      </c>
      <c r="B59" s="13" t="s">
        <v>593</v>
      </c>
      <c r="D59" s="13" t="s">
        <v>442</v>
      </c>
      <c r="E59" s="176" t="s">
        <v>610</v>
      </c>
      <c r="F59" s="176" t="s">
        <v>507</v>
      </c>
      <c r="G59" s="176" t="s">
        <v>633</v>
      </c>
      <c r="J59" s="13" t="s">
        <v>594</v>
      </c>
    </row>
    <row r="60" spans="1:10">
      <c r="A60" s="173" t="s">
        <v>632</v>
      </c>
      <c r="B60" s="13" t="s">
        <v>593</v>
      </c>
      <c r="D60" s="13" t="s">
        <v>440</v>
      </c>
      <c r="E60" s="176" t="s">
        <v>610</v>
      </c>
      <c r="F60" s="176" t="s">
        <v>506</v>
      </c>
      <c r="G60" s="176" t="s">
        <v>633</v>
      </c>
      <c r="J60" s="13" t="s">
        <v>594</v>
      </c>
    </row>
    <row r="61" spans="1:10">
      <c r="A61" s="173" t="s">
        <v>632</v>
      </c>
      <c r="B61" s="13" t="s">
        <v>615</v>
      </c>
      <c r="D61" s="13" t="s">
        <v>35</v>
      </c>
      <c r="E61" s="177" t="s">
        <v>527</v>
      </c>
      <c r="F61" s="177">
        <v>148</v>
      </c>
      <c r="G61" s="177" t="s">
        <v>633</v>
      </c>
      <c r="H61" s="13" t="s">
        <v>634</v>
      </c>
      <c r="I61" s="13" t="s">
        <v>634</v>
      </c>
    </row>
    <row r="62" spans="1:10">
      <c r="A62" s="173" t="s">
        <v>632</v>
      </c>
      <c r="B62" s="13" t="s">
        <v>582</v>
      </c>
      <c r="D62" s="13" t="s">
        <v>35</v>
      </c>
      <c r="E62" s="176" t="s">
        <v>610</v>
      </c>
      <c r="F62" s="176" t="s">
        <v>560</v>
      </c>
      <c r="G62" s="176" t="s">
        <v>633</v>
      </c>
      <c r="H62" s="13" t="s">
        <v>635</v>
      </c>
      <c r="I62" s="13" t="s">
        <v>35</v>
      </c>
      <c r="J62" s="13" t="s">
        <v>586</v>
      </c>
    </row>
    <row r="64" spans="1:10">
      <c r="A64" s="172" t="s">
        <v>636</v>
      </c>
    </row>
    <row r="65" spans="1:10">
      <c r="A65" s="173" t="s">
        <v>636</v>
      </c>
      <c r="B65" s="13" t="s">
        <v>593</v>
      </c>
      <c r="D65" s="13" t="s">
        <v>463</v>
      </c>
      <c r="E65" s="178" t="s">
        <v>522</v>
      </c>
      <c r="F65" s="178" t="s">
        <v>554</v>
      </c>
      <c r="G65" s="178" t="s">
        <v>637</v>
      </c>
    </row>
    <row r="66" spans="1:10">
      <c r="A66" s="173" t="s">
        <v>636</v>
      </c>
      <c r="B66" s="13" t="s">
        <v>593</v>
      </c>
      <c r="D66" s="13" t="s">
        <v>463</v>
      </c>
      <c r="E66" s="178" t="s">
        <v>521</v>
      </c>
      <c r="F66" s="178" t="s">
        <v>554</v>
      </c>
      <c r="G66" s="178" t="s">
        <v>637</v>
      </c>
    </row>
    <row r="67" spans="1:10">
      <c r="A67" s="173" t="s">
        <v>636</v>
      </c>
      <c r="B67" s="13" t="s">
        <v>593</v>
      </c>
      <c r="D67" s="13" t="s">
        <v>463</v>
      </c>
      <c r="E67" s="176" t="s">
        <v>610</v>
      </c>
      <c r="F67" s="176" t="s">
        <v>569</v>
      </c>
      <c r="G67" s="176" t="s">
        <v>637</v>
      </c>
      <c r="J67" s="13" t="s">
        <v>594</v>
      </c>
    </row>
    <row r="68" spans="1:10">
      <c r="A68" s="173" t="s">
        <v>636</v>
      </c>
      <c r="B68" s="13" t="s">
        <v>593</v>
      </c>
      <c r="D68" s="13" t="s">
        <v>461</v>
      </c>
      <c r="E68" s="178" t="s">
        <v>522</v>
      </c>
      <c r="F68" s="178" t="s">
        <v>512</v>
      </c>
      <c r="G68" s="178" t="s">
        <v>637</v>
      </c>
    </row>
    <row r="69" spans="1:10">
      <c r="A69" s="173" t="s">
        <v>636</v>
      </c>
      <c r="B69" s="13" t="s">
        <v>593</v>
      </c>
      <c r="D69" s="13" t="s">
        <v>461</v>
      </c>
      <c r="E69" s="178" t="s">
        <v>521</v>
      </c>
      <c r="F69" s="178" t="s">
        <v>512</v>
      </c>
      <c r="G69" s="178" t="s">
        <v>637</v>
      </c>
    </row>
    <row r="70" spans="1:10">
      <c r="A70" s="173" t="s">
        <v>636</v>
      </c>
      <c r="B70" s="13" t="s">
        <v>593</v>
      </c>
      <c r="D70" s="13" t="s">
        <v>461</v>
      </c>
      <c r="E70" s="176" t="s">
        <v>610</v>
      </c>
      <c r="F70" s="176" t="s">
        <v>568</v>
      </c>
      <c r="G70" s="176" t="s">
        <v>637</v>
      </c>
      <c r="J70" s="13" t="s">
        <v>594</v>
      </c>
    </row>
    <row r="71" spans="1:10">
      <c r="A71" s="173" t="s">
        <v>636</v>
      </c>
      <c r="B71" s="13" t="s">
        <v>593</v>
      </c>
      <c r="D71" s="13" t="s">
        <v>451</v>
      </c>
      <c r="E71" s="178" t="s">
        <v>522</v>
      </c>
      <c r="F71" s="178" t="s">
        <v>264</v>
      </c>
      <c r="G71" s="178" t="s">
        <v>637</v>
      </c>
    </row>
    <row r="72" spans="1:10">
      <c r="A72" s="173" t="s">
        <v>636</v>
      </c>
      <c r="B72" s="13" t="s">
        <v>593</v>
      </c>
      <c r="D72" s="13" t="s">
        <v>451</v>
      </c>
      <c r="E72" s="178" t="s">
        <v>521</v>
      </c>
      <c r="F72" s="178" t="s">
        <v>264</v>
      </c>
      <c r="G72" s="178" t="s">
        <v>637</v>
      </c>
    </row>
    <row r="73" spans="1:10">
      <c r="A73" s="173" t="s">
        <v>636</v>
      </c>
      <c r="B73" s="13" t="s">
        <v>593</v>
      </c>
      <c r="D73" s="13" t="s">
        <v>451</v>
      </c>
      <c r="E73" s="176" t="s">
        <v>610</v>
      </c>
      <c r="F73" s="176" t="s">
        <v>565</v>
      </c>
      <c r="G73" s="176" t="s">
        <v>637</v>
      </c>
      <c r="J73" s="13" t="s">
        <v>594</v>
      </c>
    </row>
    <row r="74" spans="1:10">
      <c r="A74" s="173" t="s">
        <v>636</v>
      </c>
      <c r="B74" s="13" t="s">
        <v>593</v>
      </c>
      <c r="D74" s="13" t="s">
        <v>453</v>
      </c>
      <c r="E74" s="178" t="s">
        <v>522</v>
      </c>
      <c r="F74" s="178" t="s">
        <v>265</v>
      </c>
      <c r="G74" s="178" t="s">
        <v>637</v>
      </c>
    </row>
    <row r="75" spans="1:10">
      <c r="A75" s="173" t="s">
        <v>636</v>
      </c>
      <c r="B75" s="13" t="s">
        <v>593</v>
      </c>
      <c r="D75" s="13" t="s">
        <v>453</v>
      </c>
      <c r="E75" s="178" t="s">
        <v>521</v>
      </c>
      <c r="F75" s="178" t="s">
        <v>265</v>
      </c>
      <c r="G75" s="178" t="s">
        <v>637</v>
      </c>
    </row>
    <row r="76" spans="1:10">
      <c r="A76" s="173" t="s">
        <v>636</v>
      </c>
      <c r="B76" s="13" t="s">
        <v>593</v>
      </c>
      <c r="D76" s="13" t="s">
        <v>453</v>
      </c>
      <c r="E76" s="176" t="s">
        <v>610</v>
      </c>
      <c r="F76" s="176" t="s">
        <v>566</v>
      </c>
      <c r="G76" s="176" t="s">
        <v>637</v>
      </c>
      <c r="J76" s="13" t="s">
        <v>594</v>
      </c>
    </row>
    <row r="77" spans="1:10">
      <c r="A77" s="173" t="s">
        <v>636</v>
      </c>
      <c r="B77" s="13" t="s">
        <v>593</v>
      </c>
      <c r="D77" s="13" t="s">
        <v>455</v>
      </c>
      <c r="E77" s="178" t="s">
        <v>522</v>
      </c>
      <c r="F77" s="178" t="s">
        <v>270</v>
      </c>
      <c r="G77" s="178" t="s">
        <v>637</v>
      </c>
    </row>
    <row r="78" spans="1:10">
      <c r="A78" s="173" t="s">
        <v>636</v>
      </c>
      <c r="B78" s="13" t="s">
        <v>593</v>
      </c>
      <c r="D78" s="13" t="s">
        <v>455</v>
      </c>
      <c r="E78" s="178" t="s">
        <v>521</v>
      </c>
      <c r="F78" s="178" t="s">
        <v>270</v>
      </c>
      <c r="G78" s="178" t="s">
        <v>637</v>
      </c>
    </row>
    <row r="79" spans="1:10">
      <c r="A79" s="173" t="s">
        <v>636</v>
      </c>
      <c r="B79" s="13" t="s">
        <v>593</v>
      </c>
      <c r="D79" s="13" t="s">
        <v>455</v>
      </c>
      <c r="E79" s="176" t="s">
        <v>610</v>
      </c>
      <c r="F79" s="176" t="s">
        <v>567</v>
      </c>
      <c r="G79" s="176" t="s">
        <v>637</v>
      </c>
      <c r="J79" s="13" t="s">
        <v>594</v>
      </c>
    </row>
    <row r="81" spans="1:10">
      <c r="A81" s="172" t="s">
        <v>638</v>
      </c>
    </row>
    <row r="82" spans="1:10">
      <c r="A82" s="173" t="s">
        <v>638</v>
      </c>
      <c r="B82" s="13" t="s">
        <v>639</v>
      </c>
      <c r="D82" s="13" t="s">
        <v>640</v>
      </c>
      <c r="E82" s="176" t="s">
        <v>610</v>
      </c>
      <c r="F82" s="176" t="s">
        <v>570</v>
      </c>
      <c r="G82" s="176" t="s">
        <v>640</v>
      </c>
    </row>
    <row r="83" spans="1:10">
      <c r="A83" s="173" t="s">
        <v>638</v>
      </c>
      <c r="B83" s="13" t="s">
        <v>596</v>
      </c>
      <c r="D83" s="13" t="s">
        <v>112</v>
      </c>
      <c r="E83" s="176" t="s">
        <v>610</v>
      </c>
      <c r="F83" s="176" t="s">
        <v>570</v>
      </c>
      <c r="G83" s="176" t="s">
        <v>640</v>
      </c>
      <c r="H83" s="13" t="s">
        <v>637</v>
      </c>
      <c r="I83" s="13" t="s">
        <v>640</v>
      </c>
    </row>
    <row r="84" spans="1:10">
      <c r="A84" s="173" t="s">
        <v>638</v>
      </c>
      <c r="B84" s="13" t="s">
        <v>593</v>
      </c>
      <c r="D84" s="13" t="s">
        <v>469</v>
      </c>
      <c r="E84" s="176" t="s">
        <v>610</v>
      </c>
      <c r="F84" s="176" t="s">
        <v>572</v>
      </c>
      <c r="G84" s="176" t="s">
        <v>640</v>
      </c>
      <c r="J84" s="13" t="s">
        <v>594</v>
      </c>
    </row>
    <row r="85" spans="1:10">
      <c r="A85" s="173" t="s">
        <v>638</v>
      </c>
      <c r="B85" s="13" t="s">
        <v>593</v>
      </c>
      <c r="D85" s="13" t="s">
        <v>471</v>
      </c>
      <c r="E85" s="176" t="s">
        <v>610</v>
      </c>
      <c r="F85" s="176" t="s">
        <v>573</v>
      </c>
      <c r="G85" s="176" t="s">
        <v>640</v>
      </c>
      <c r="J85" s="13" t="s">
        <v>594</v>
      </c>
    </row>
    <row r="86" spans="1:10">
      <c r="A86" s="173" t="s">
        <v>638</v>
      </c>
      <c r="B86" s="13" t="s">
        <v>593</v>
      </c>
      <c r="D86" s="13" t="s">
        <v>467</v>
      </c>
      <c r="E86" s="176" t="s">
        <v>610</v>
      </c>
      <c r="F86" s="176" t="s">
        <v>571</v>
      </c>
      <c r="G86" s="176" t="s">
        <v>640</v>
      </c>
      <c r="J86" s="13" t="s">
        <v>594</v>
      </c>
    </row>
    <row r="88" spans="1:10">
      <c r="A88" s="172" t="s">
        <v>641</v>
      </c>
    </row>
    <row r="89" spans="1:10" ht="12.75" customHeight="1">
      <c r="A89" s="179" t="s">
        <v>641</v>
      </c>
      <c r="B89" s="13" t="s">
        <v>642</v>
      </c>
      <c r="D89" s="13" t="s">
        <v>643</v>
      </c>
      <c r="E89" s="174" t="s">
        <v>86</v>
      </c>
      <c r="F89" s="175" t="s">
        <v>584</v>
      </c>
      <c r="G89" s="175" t="s">
        <v>584</v>
      </c>
      <c r="J89" s="13" t="s">
        <v>594</v>
      </c>
    </row>
    <row r="90" spans="1:10" ht="14">
      <c r="A90" s="179" t="s">
        <v>641</v>
      </c>
      <c r="B90" s="13" t="s">
        <v>593</v>
      </c>
      <c r="D90" s="14" t="s">
        <v>427</v>
      </c>
      <c r="E90" s="174" t="s">
        <v>86</v>
      </c>
      <c r="F90" s="175" t="s">
        <v>584</v>
      </c>
      <c r="G90" s="175" t="s">
        <v>584</v>
      </c>
      <c r="J90" s="13" t="s">
        <v>594</v>
      </c>
    </row>
    <row r="91" spans="1:10" ht="14">
      <c r="A91" s="179" t="s">
        <v>641</v>
      </c>
      <c r="B91" s="13" t="s">
        <v>593</v>
      </c>
      <c r="D91" s="69" t="s">
        <v>429</v>
      </c>
      <c r="E91" s="174" t="s">
        <v>86</v>
      </c>
      <c r="F91" s="175" t="s">
        <v>584</v>
      </c>
      <c r="G91" s="175" t="s">
        <v>584</v>
      </c>
      <c r="J91" s="13" t="s">
        <v>594</v>
      </c>
    </row>
    <row r="92" spans="1:10">
      <c r="A92" s="179" t="s">
        <v>641</v>
      </c>
      <c r="B92" s="13" t="s">
        <v>593</v>
      </c>
      <c r="D92" s="14" t="s">
        <v>37</v>
      </c>
      <c r="E92" s="174" t="s">
        <v>86</v>
      </c>
      <c r="F92" s="174" t="e">
        <f>HLOOKUP(D92,#REF!,7,FALSE)</f>
        <v>#REF!</v>
      </c>
      <c r="G92" s="174" t="e">
        <f>HLOOKUP(D92,#REF!,8,FALSE)</f>
        <v>#REF!</v>
      </c>
      <c r="J92" s="13" t="s">
        <v>594</v>
      </c>
    </row>
    <row r="93" spans="1:10" ht="14">
      <c r="A93" s="179" t="s">
        <v>641</v>
      </c>
      <c r="B93" s="13" t="s">
        <v>593</v>
      </c>
      <c r="D93" s="13" t="s">
        <v>182</v>
      </c>
      <c r="E93" s="174" t="s">
        <v>86</v>
      </c>
      <c r="F93" s="175" t="s">
        <v>584</v>
      </c>
      <c r="G93" s="175" t="s">
        <v>584</v>
      </c>
      <c r="J93" s="13" t="s">
        <v>594</v>
      </c>
    </row>
    <row r="95" spans="1:10" ht="12.75" customHeight="1">
      <c r="A95" s="180" t="s">
        <v>644</v>
      </c>
    </row>
    <row r="96" spans="1:10" ht="14">
      <c r="A96" s="173" t="s">
        <v>644</v>
      </c>
      <c r="B96" s="13" t="s">
        <v>639</v>
      </c>
      <c r="D96" s="13" t="s">
        <v>308</v>
      </c>
      <c r="E96" s="174" t="s">
        <v>86</v>
      </c>
      <c r="F96" s="175" t="s">
        <v>584</v>
      </c>
      <c r="G96" s="175" t="s">
        <v>584</v>
      </c>
      <c r="J96" s="13" t="s">
        <v>645</v>
      </c>
    </row>
    <row r="97" spans="1:10" ht="14">
      <c r="A97" s="173" t="s">
        <v>644</v>
      </c>
      <c r="B97" s="13" t="s">
        <v>593</v>
      </c>
      <c r="D97" s="13" t="s">
        <v>309</v>
      </c>
      <c r="E97" s="174" t="s">
        <v>86</v>
      </c>
      <c r="F97" s="175" t="s">
        <v>584</v>
      </c>
      <c r="G97" s="175" t="s">
        <v>584</v>
      </c>
      <c r="J97" s="13" t="s">
        <v>594</v>
      </c>
    </row>
    <row r="98" spans="1:10" ht="14">
      <c r="A98" s="173" t="s">
        <v>644</v>
      </c>
      <c r="B98" s="13" t="s">
        <v>593</v>
      </c>
      <c r="D98" s="13" t="s">
        <v>311</v>
      </c>
      <c r="E98" s="174" t="s">
        <v>86</v>
      </c>
      <c r="F98" s="175" t="s">
        <v>584</v>
      </c>
      <c r="G98" s="175" t="s">
        <v>584</v>
      </c>
      <c r="J98" s="13" t="s">
        <v>594</v>
      </c>
    </row>
    <row r="99" spans="1:10" ht="14">
      <c r="A99" s="173" t="s">
        <v>644</v>
      </c>
      <c r="B99" s="13" t="s">
        <v>593</v>
      </c>
      <c r="D99" s="13" t="s">
        <v>646</v>
      </c>
      <c r="E99" s="174" t="s">
        <v>86</v>
      </c>
      <c r="F99" s="175" t="s">
        <v>584</v>
      </c>
      <c r="G99" s="175" t="s">
        <v>584</v>
      </c>
      <c r="J99" s="13" t="s">
        <v>594</v>
      </c>
    </row>
    <row r="100" spans="1:10" ht="14">
      <c r="A100" s="173" t="s">
        <v>644</v>
      </c>
      <c r="B100" s="13" t="s">
        <v>639</v>
      </c>
      <c r="D100" s="13" t="s">
        <v>473</v>
      </c>
      <c r="E100" s="174" t="s">
        <v>86</v>
      </c>
      <c r="F100" s="175" t="s">
        <v>584</v>
      </c>
      <c r="G100" s="175" t="s">
        <v>584</v>
      </c>
      <c r="J100" s="13" t="s">
        <v>645</v>
      </c>
    </row>
    <row r="101" spans="1:10" ht="14">
      <c r="A101" s="173" t="s">
        <v>644</v>
      </c>
      <c r="B101" s="13" t="s">
        <v>593</v>
      </c>
      <c r="D101" s="13" t="s">
        <v>474</v>
      </c>
      <c r="E101" s="174" t="s">
        <v>86</v>
      </c>
      <c r="F101" s="175" t="s">
        <v>584</v>
      </c>
      <c r="G101" s="175" t="s">
        <v>584</v>
      </c>
      <c r="J101" s="13" t="s">
        <v>594</v>
      </c>
    </row>
    <row r="102" spans="1:10" ht="14">
      <c r="A102" s="173" t="s">
        <v>644</v>
      </c>
      <c r="B102" s="13" t="s">
        <v>593</v>
      </c>
      <c r="D102" s="13" t="s">
        <v>478</v>
      </c>
      <c r="E102" s="174" t="s">
        <v>86</v>
      </c>
      <c r="F102" s="175" t="s">
        <v>584</v>
      </c>
      <c r="G102" s="175" t="s">
        <v>584</v>
      </c>
      <c r="J102" s="13" t="s">
        <v>594</v>
      </c>
    </row>
    <row r="103" spans="1:10" ht="14">
      <c r="A103" s="173" t="s">
        <v>644</v>
      </c>
      <c r="B103" s="13" t="s">
        <v>593</v>
      </c>
      <c r="D103" s="13" t="s">
        <v>481</v>
      </c>
      <c r="E103" s="174" t="s">
        <v>86</v>
      </c>
      <c r="F103" s="175" t="s">
        <v>584</v>
      </c>
      <c r="G103" s="175" t="s">
        <v>584</v>
      </c>
      <c r="J103" s="13" t="s">
        <v>594</v>
      </c>
    </row>
    <row r="104" spans="1:10" ht="14">
      <c r="A104" s="173" t="s">
        <v>644</v>
      </c>
      <c r="B104" s="13" t="s">
        <v>593</v>
      </c>
      <c r="D104" s="13" t="s">
        <v>483</v>
      </c>
      <c r="E104" s="174" t="s">
        <v>86</v>
      </c>
      <c r="F104" s="175" t="s">
        <v>584</v>
      </c>
      <c r="G104" s="175" t="s">
        <v>584</v>
      </c>
      <c r="J104" s="13" t="s">
        <v>594</v>
      </c>
    </row>
    <row r="105" spans="1:10" ht="14">
      <c r="A105" s="173" t="s">
        <v>644</v>
      </c>
      <c r="B105" s="13" t="s">
        <v>593</v>
      </c>
      <c r="D105" s="13" t="s">
        <v>485</v>
      </c>
      <c r="E105" s="174" t="s">
        <v>86</v>
      </c>
      <c r="F105" s="175" t="s">
        <v>584</v>
      </c>
      <c r="G105" s="175" t="s">
        <v>584</v>
      </c>
      <c r="J105" s="13" t="s">
        <v>594</v>
      </c>
    </row>
    <row r="106" spans="1:10" ht="14">
      <c r="A106" s="173"/>
      <c r="B106" s="13" t="s">
        <v>593</v>
      </c>
      <c r="D106" s="13" t="s">
        <v>487</v>
      </c>
      <c r="E106" s="174" t="s">
        <v>86</v>
      </c>
      <c r="F106" s="175" t="s">
        <v>584</v>
      </c>
      <c r="G106" s="175" t="s">
        <v>584</v>
      </c>
      <c r="J106" s="13" t="s">
        <v>594</v>
      </c>
    </row>
    <row r="107" spans="1:10" s="73" customFormat="1">
      <c r="A107" s="173" t="s">
        <v>644</v>
      </c>
      <c r="B107" s="73" t="s">
        <v>639</v>
      </c>
      <c r="D107" s="73" t="s">
        <v>308</v>
      </c>
      <c r="E107" s="181" t="s">
        <v>524</v>
      </c>
      <c r="F107" s="181" t="s">
        <v>141</v>
      </c>
      <c r="G107" s="181" t="s">
        <v>308</v>
      </c>
    </row>
    <row r="108" spans="1:10" s="73" customFormat="1">
      <c r="A108" s="173" t="s">
        <v>644</v>
      </c>
      <c r="B108" s="13" t="s">
        <v>593</v>
      </c>
      <c r="C108" s="13"/>
      <c r="D108" s="73" t="s">
        <v>474</v>
      </c>
      <c r="E108" s="181" t="s">
        <v>524</v>
      </c>
      <c r="F108" s="181" t="s">
        <v>141</v>
      </c>
      <c r="G108" s="181" t="s">
        <v>308</v>
      </c>
    </row>
    <row r="109" spans="1:10">
      <c r="A109" s="173" t="s">
        <v>644</v>
      </c>
      <c r="B109" s="13" t="s">
        <v>593</v>
      </c>
      <c r="D109" s="73" t="s">
        <v>489</v>
      </c>
      <c r="E109" s="181" t="s">
        <v>524</v>
      </c>
      <c r="F109" s="181" t="s">
        <v>142</v>
      </c>
      <c r="G109" s="181" t="s">
        <v>308</v>
      </c>
      <c r="H109" s="182"/>
    </row>
    <row r="112" spans="1:10">
      <c r="A112" s="172" t="s">
        <v>647</v>
      </c>
    </row>
    <row r="113" spans="1:10">
      <c r="A113" s="183" t="s">
        <v>647</v>
      </c>
      <c r="B113" s="13" t="s">
        <v>648</v>
      </c>
      <c r="D113" s="13" t="s">
        <v>40</v>
      </c>
      <c r="E113" s="174" t="s">
        <v>86</v>
      </c>
      <c r="F113" s="174" t="e">
        <f>HLOOKUP(D113,#REF!, 7,FALSE)</f>
        <v>#REF!</v>
      </c>
      <c r="G113" s="174" t="e">
        <f>HLOOKUP(D113,#REF!, 8,FALSE)</f>
        <v>#REF!</v>
      </c>
      <c r="I113" s="13" t="s">
        <v>649</v>
      </c>
      <c r="J113" s="13" t="s">
        <v>650</v>
      </c>
    </row>
    <row r="114" spans="1:10">
      <c r="A114" s="183" t="s">
        <v>647</v>
      </c>
      <c r="B114" s="13" t="s">
        <v>648</v>
      </c>
      <c r="D114" s="13" t="s">
        <v>65</v>
      </c>
      <c r="E114" s="174" t="s">
        <v>86</v>
      </c>
      <c r="F114" s="174" t="e">
        <f>HLOOKUP(D114,#REF!, 7,FALSE)</f>
        <v>#REF!</v>
      </c>
      <c r="G114" s="174" t="e">
        <f>HLOOKUP(D114,#REF!, 8,FALSE)</f>
        <v>#REF!</v>
      </c>
      <c r="I114" s="13" t="s">
        <v>651</v>
      </c>
      <c r="J114" s="13" t="s">
        <v>650</v>
      </c>
    </row>
    <row r="115" spans="1:10">
      <c r="A115" s="183" t="s">
        <v>647</v>
      </c>
      <c r="B115" s="13" t="s">
        <v>582</v>
      </c>
      <c r="D115" s="13" t="s">
        <v>54</v>
      </c>
      <c r="E115" s="174" t="s">
        <v>86</v>
      </c>
      <c r="F115" s="174" t="e">
        <f>HLOOKUP(D115,#REF!, 7,FALSE)</f>
        <v>#REF!</v>
      </c>
      <c r="G115" s="174" t="e">
        <f>HLOOKUP(D115,#REF!, 8,FALSE)</f>
        <v>#REF!</v>
      </c>
      <c r="H115" s="13" t="s">
        <v>652</v>
      </c>
      <c r="I115" s="13" t="s">
        <v>54</v>
      </c>
      <c r="J115" s="13" t="s">
        <v>653</v>
      </c>
    </row>
    <row r="116" spans="1:10">
      <c r="B116" s="13" t="s">
        <v>648</v>
      </c>
      <c r="D116" s="13" t="s">
        <v>54</v>
      </c>
      <c r="E116" s="176" t="s">
        <v>610</v>
      </c>
      <c r="F116" s="176">
        <v>0</v>
      </c>
      <c r="G116" s="176" t="s">
        <v>72</v>
      </c>
      <c r="J116" s="13" t="s">
        <v>654</v>
      </c>
    </row>
    <row r="117" spans="1:10" ht="14">
      <c r="A117" s="173" t="s">
        <v>655</v>
      </c>
      <c r="B117" s="13" t="s">
        <v>648</v>
      </c>
      <c r="D117" s="13" t="s">
        <v>656</v>
      </c>
      <c r="E117" s="174" t="s">
        <v>86</v>
      </c>
      <c r="F117" s="175" t="s">
        <v>584</v>
      </c>
      <c r="G117" s="175" t="s">
        <v>584</v>
      </c>
    </row>
    <row r="121" spans="1:10">
      <c r="A121" s="172" t="s">
        <v>655</v>
      </c>
    </row>
    <row r="122" spans="1:10">
      <c r="A122" s="173" t="s">
        <v>655</v>
      </c>
      <c r="B122" s="13" t="s">
        <v>657</v>
      </c>
      <c r="D122" s="13" t="s">
        <v>50</v>
      </c>
      <c r="E122" s="177" t="s">
        <v>527</v>
      </c>
      <c r="F122" s="177">
        <v>25</v>
      </c>
      <c r="G122" s="177" t="s">
        <v>72</v>
      </c>
      <c r="I122" s="13" t="s">
        <v>105</v>
      </c>
    </row>
    <row r="123" spans="1:10">
      <c r="A123" s="173" t="s">
        <v>655</v>
      </c>
      <c r="B123" s="13" t="s">
        <v>615</v>
      </c>
      <c r="D123" s="13" t="s">
        <v>50</v>
      </c>
      <c r="E123" s="177" t="s">
        <v>527</v>
      </c>
      <c r="F123" s="177">
        <v>25</v>
      </c>
      <c r="G123" s="177" t="s">
        <v>72</v>
      </c>
      <c r="I123" s="13" t="s">
        <v>17</v>
      </c>
    </row>
    <row r="124" spans="1:10">
      <c r="A124" s="173" t="s">
        <v>655</v>
      </c>
      <c r="B124" s="13" t="s">
        <v>593</v>
      </c>
      <c r="D124" s="13" t="s">
        <v>50</v>
      </c>
      <c r="E124" s="174" t="s">
        <v>86</v>
      </c>
      <c r="F124" s="174" t="e">
        <f>HLOOKUP(D124,#REF!, 7,FALSE)</f>
        <v>#REF!</v>
      </c>
      <c r="G124" s="174" t="e">
        <f>HLOOKUP(D124,#REF!, 8,FALSE)</f>
        <v>#REF!</v>
      </c>
      <c r="J124" s="13" t="s">
        <v>594</v>
      </c>
    </row>
    <row r="125" spans="1:10">
      <c r="A125" s="173" t="s">
        <v>655</v>
      </c>
      <c r="B125" s="13" t="s">
        <v>657</v>
      </c>
      <c r="D125" s="13" t="s">
        <v>298</v>
      </c>
      <c r="E125" s="177" t="s">
        <v>527</v>
      </c>
      <c r="F125" s="177">
        <v>49</v>
      </c>
      <c r="G125" s="177" t="s">
        <v>26</v>
      </c>
    </row>
    <row r="126" spans="1:10">
      <c r="A126" s="173" t="s">
        <v>655</v>
      </c>
      <c r="B126" s="13" t="s">
        <v>657</v>
      </c>
      <c r="D126" s="13" t="s">
        <v>53</v>
      </c>
      <c r="E126" s="177" t="s">
        <v>527</v>
      </c>
      <c r="F126" s="177">
        <v>22</v>
      </c>
      <c r="G126" s="177">
        <v>0</v>
      </c>
      <c r="J126" s="13" t="s">
        <v>658</v>
      </c>
    </row>
    <row r="127" spans="1:10">
      <c r="A127" s="173" t="s">
        <v>655</v>
      </c>
      <c r="B127" s="13" t="s">
        <v>659</v>
      </c>
      <c r="D127" s="13" t="s">
        <v>489</v>
      </c>
      <c r="E127" s="177" t="s">
        <v>527</v>
      </c>
      <c r="F127" s="177">
        <v>178</v>
      </c>
      <c r="G127" s="177" t="s">
        <v>473</v>
      </c>
      <c r="H127" s="13" t="s">
        <v>660</v>
      </c>
      <c r="I127" s="13" t="s">
        <v>661</v>
      </c>
    </row>
    <row r="128" spans="1:10">
      <c r="A128" s="173" t="s">
        <v>655</v>
      </c>
      <c r="B128" s="13" t="s">
        <v>582</v>
      </c>
      <c r="C128" s="13">
        <v>1.0149999999999999</v>
      </c>
      <c r="D128" s="13" t="s">
        <v>662</v>
      </c>
      <c r="E128" s="177" t="s">
        <v>663</v>
      </c>
      <c r="F128" s="177" t="s">
        <v>663</v>
      </c>
      <c r="G128" s="177" t="s">
        <v>663</v>
      </c>
      <c r="H128" s="13" t="s">
        <v>664</v>
      </c>
      <c r="I128" s="13" t="s">
        <v>253</v>
      </c>
    </row>
    <row r="129" spans="1:10">
      <c r="A129" s="173" t="s">
        <v>655</v>
      </c>
      <c r="B129" s="13" t="s">
        <v>582</v>
      </c>
      <c r="C129" s="13">
        <v>1.0149999999999999</v>
      </c>
      <c r="D129" s="13" t="s">
        <v>662</v>
      </c>
      <c r="E129" s="177" t="s">
        <v>663</v>
      </c>
      <c r="F129" s="177" t="s">
        <v>663</v>
      </c>
      <c r="G129" s="177" t="s">
        <v>663</v>
      </c>
      <c r="H129" s="13" t="s">
        <v>665</v>
      </c>
      <c r="I129" s="13" t="s">
        <v>432</v>
      </c>
    </row>
    <row r="130" spans="1:10">
      <c r="A130" s="173" t="s">
        <v>655</v>
      </c>
      <c r="B130" s="13" t="s">
        <v>582</v>
      </c>
      <c r="C130" s="13">
        <v>1.0149999999999999</v>
      </c>
      <c r="D130" s="13" t="s">
        <v>666</v>
      </c>
      <c r="E130" s="177" t="s">
        <v>663</v>
      </c>
      <c r="F130" s="177" t="s">
        <v>663</v>
      </c>
      <c r="G130" s="177" t="s">
        <v>663</v>
      </c>
      <c r="H130" s="13" t="s">
        <v>667</v>
      </c>
      <c r="I130" s="13" t="s">
        <v>35</v>
      </c>
    </row>
    <row r="131" spans="1:10">
      <c r="A131" s="173" t="s">
        <v>655</v>
      </c>
      <c r="B131" s="13" t="s">
        <v>615</v>
      </c>
      <c r="D131" s="13" t="s">
        <v>663</v>
      </c>
      <c r="E131" s="177" t="s">
        <v>663</v>
      </c>
      <c r="F131" s="177" t="s">
        <v>663</v>
      </c>
      <c r="G131" s="177" t="s">
        <v>663</v>
      </c>
      <c r="J131" s="13" t="s">
        <v>668</v>
      </c>
    </row>
    <row r="132" spans="1:10">
      <c r="A132" s="173" t="s">
        <v>655</v>
      </c>
      <c r="B132" s="13" t="s">
        <v>648</v>
      </c>
      <c r="D132" s="13" t="s">
        <v>206</v>
      </c>
      <c r="E132" s="181" t="s">
        <v>524</v>
      </c>
      <c r="F132" s="181" t="s">
        <v>185</v>
      </c>
      <c r="G132" s="181" t="s">
        <v>26</v>
      </c>
      <c r="J132" s="13" t="s">
        <v>669</v>
      </c>
    </row>
    <row r="133" spans="1:10">
      <c r="A133" s="173" t="s">
        <v>655</v>
      </c>
      <c r="B133" s="13" t="s">
        <v>648</v>
      </c>
      <c r="D133" s="13" t="s">
        <v>327</v>
      </c>
      <c r="E133" s="181" t="s">
        <v>524</v>
      </c>
      <c r="F133" s="181" t="s">
        <v>186</v>
      </c>
      <c r="G133" s="181" t="s">
        <v>26</v>
      </c>
      <c r="J133" s="13" t="s">
        <v>670</v>
      </c>
    </row>
    <row r="134" spans="1:10">
      <c r="A134" s="173" t="s">
        <v>655</v>
      </c>
      <c r="B134" s="13" t="s">
        <v>671</v>
      </c>
      <c r="D134" s="13" t="s">
        <v>630</v>
      </c>
      <c r="E134" s="181" t="s">
        <v>525</v>
      </c>
      <c r="F134" s="181" t="s">
        <v>630</v>
      </c>
      <c r="G134" s="181" t="s">
        <v>630</v>
      </c>
      <c r="H134" s="13" t="s">
        <v>672</v>
      </c>
      <c r="I134" s="13" t="s">
        <v>525</v>
      </c>
    </row>
    <row r="135" spans="1:10">
      <c r="B135" s="13" t="s">
        <v>648</v>
      </c>
      <c r="D135" s="13" t="s">
        <v>337</v>
      </c>
      <c r="E135" s="181" t="s">
        <v>525</v>
      </c>
      <c r="F135" s="181" t="s">
        <v>143</v>
      </c>
      <c r="G135" s="181" t="s">
        <v>26</v>
      </c>
    </row>
    <row r="136" spans="1:10">
      <c r="B136" s="13" t="s">
        <v>673</v>
      </c>
      <c r="D136" s="13" t="s">
        <v>531</v>
      </c>
      <c r="E136" s="177" t="s">
        <v>630</v>
      </c>
      <c r="F136" s="177" t="s">
        <v>630</v>
      </c>
      <c r="G136" s="177" t="s">
        <v>630</v>
      </c>
      <c r="J136" s="184" t="s">
        <v>674</v>
      </c>
    </row>
    <row r="139" spans="1:10" ht="13" thickBot="1">
      <c r="A139" s="185" t="s">
        <v>675</v>
      </c>
      <c r="B139" s="186"/>
      <c r="C139" s="186"/>
      <c r="D139" s="186"/>
      <c r="E139" s="186"/>
      <c r="F139" s="186"/>
      <c r="G139" s="186"/>
      <c r="H139" s="186"/>
      <c r="I139" s="186"/>
      <c r="J139" s="186"/>
    </row>
    <row r="140" spans="1:10">
      <c r="A140" s="172" t="s">
        <v>676</v>
      </c>
    </row>
    <row r="141" spans="1:10">
      <c r="A141" s="179" t="s">
        <v>676</v>
      </c>
      <c r="B141" s="13" t="s">
        <v>673</v>
      </c>
      <c r="D141" s="13" t="s">
        <v>523</v>
      </c>
      <c r="E141" s="13" t="s">
        <v>523</v>
      </c>
    </row>
    <row r="142" spans="1:10">
      <c r="A142" s="179" t="s">
        <v>676</v>
      </c>
      <c r="B142" s="13" t="s">
        <v>516</v>
      </c>
      <c r="D142" s="13" t="s">
        <v>523</v>
      </c>
      <c r="E142" s="13" t="s">
        <v>630</v>
      </c>
    </row>
    <row r="143" spans="1:10">
      <c r="A143" s="179" t="s">
        <v>676</v>
      </c>
      <c r="B143" s="13" t="s">
        <v>639</v>
      </c>
      <c r="D143" s="13" t="s">
        <v>195</v>
      </c>
      <c r="E143" s="13" t="s">
        <v>677</v>
      </c>
      <c r="F143" s="13" t="s">
        <v>630</v>
      </c>
      <c r="G143" s="13" t="s">
        <v>630</v>
      </c>
    </row>
    <row r="144" spans="1:10">
      <c r="A144" s="179" t="s">
        <v>676</v>
      </c>
      <c r="B144" s="13" t="s">
        <v>648</v>
      </c>
      <c r="D144" s="13" t="s">
        <v>245</v>
      </c>
      <c r="E144" s="13" t="s">
        <v>678</v>
      </c>
      <c r="F144" s="176" t="s">
        <v>283</v>
      </c>
      <c r="G144" s="176" t="s">
        <v>195</v>
      </c>
    </row>
    <row r="145" spans="1:10">
      <c r="A145" s="179" t="s">
        <v>676</v>
      </c>
      <c r="B145" s="13" t="s">
        <v>648</v>
      </c>
      <c r="D145" s="13" t="s">
        <v>239</v>
      </c>
      <c r="E145" s="181" t="s">
        <v>523</v>
      </c>
      <c r="F145" s="181" t="s">
        <v>188</v>
      </c>
      <c r="G145" s="181" t="s">
        <v>195</v>
      </c>
    </row>
    <row r="146" spans="1:10">
      <c r="A146" s="179" t="s">
        <v>676</v>
      </c>
      <c r="B146" s="13" t="s">
        <v>648</v>
      </c>
      <c r="D146" s="13" t="s">
        <v>240</v>
      </c>
      <c r="E146" s="181" t="s">
        <v>523</v>
      </c>
      <c r="F146" s="181" t="s">
        <v>140</v>
      </c>
      <c r="G146" s="181" t="s">
        <v>195</v>
      </c>
    </row>
    <row r="147" spans="1:10">
      <c r="A147" s="179" t="s">
        <v>676</v>
      </c>
      <c r="B147" s="13" t="s">
        <v>648</v>
      </c>
      <c r="D147" s="13" t="s">
        <v>679</v>
      </c>
      <c r="E147" s="181" t="s">
        <v>523</v>
      </c>
      <c r="F147" s="181" t="s">
        <v>141</v>
      </c>
      <c r="G147" s="181" t="s">
        <v>195</v>
      </c>
    </row>
    <row r="148" spans="1:10">
      <c r="A148" s="179" t="s">
        <v>676</v>
      </c>
      <c r="B148" s="13" t="s">
        <v>648</v>
      </c>
      <c r="D148" s="13" t="s">
        <v>241</v>
      </c>
      <c r="E148" s="181" t="s">
        <v>523</v>
      </c>
      <c r="F148" s="181" t="s">
        <v>142</v>
      </c>
      <c r="G148" s="181" t="s">
        <v>195</v>
      </c>
    </row>
    <row r="149" spans="1:10">
      <c r="A149" s="179" t="s">
        <v>676</v>
      </c>
      <c r="B149" s="13" t="s">
        <v>648</v>
      </c>
      <c r="D149" s="13" t="s">
        <v>242</v>
      </c>
      <c r="E149" s="181" t="s">
        <v>523</v>
      </c>
      <c r="F149" s="181" t="s">
        <v>143</v>
      </c>
      <c r="G149" s="181" t="s">
        <v>195</v>
      </c>
    </row>
    <row r="150" spans="1:10">
      <c r="A150" s="179" t="s">
        <v>676</v>
      </c>
      <c r="B150" s="13" t="s">
        <v>648</v>
      </c>
      <c r="D150" s="13" t="s">
        <v>551</v>
      </c>
      <c r="E150" s="181" t="s">
        <v>523</v>
      </c>
      <c r="F150" s="181" t="s">
        <v>189</v>
      </c>
      <c r="G150" s="181" t="s">
        <v>195</v>
      </c>
    </row>
    <row r="151" spans="1:10">
      <c r="A151" s="179" t="s">
        <v>676</v>
      </c>
      <c r="B151" s="13" t="s">
        <v>648</v>
      </c>
      <c r="D151" s="13" t="s">
        <v>244</v>
      </c>
      <c r="E151" s="181" t="s">
        <v>523</v>
      </c>
      <c r="F151" s="181" t="s">
        <v>144</v>
      </c>
      <c r="G151" s="181" t="s">
        <v>195</v>
      </c>
    </row>
    <row r="153" spans="1:10">
      <c r="A153" s="187" t="s">
        <v>680</v>
      </c>
    </row>
    <row r="154" spans="1:10" ht="14">
      <c r="A154" s="179" t="s">
        <v>680</v>
      </c>
      <c r="B154" s="13" t="s">
        <v>648</v>
      </c>
      <c r="D154" s="13" t="s">
        <v>476</v>
      </c>
      <c r="E154" s="174" t="s">
        <v>86</v>
      </c>
      <c r="F154" s="175" t="s">
        <v>584</v>
      </c>
      <c r="G154" s="175" t="s">
        <v>584</v>
      </c>
    </row>
    <row r="155" spans="1:10">
      <c r="A155" s="179" t="s">
        <v>680</v>
      </c>
      <c r="B155" s="13" t="s">
        <v>582</v>
      </c>
      <c r="D155" s="13" t="s">
        <v>45</v>
      </c>
      <c r="E155" s="174" t="s">
        <v>86</v>
      </c>
      <c r="F155" s="174" t="e">
        <f>HLOOKUP(D155,#REF!,7,FALSE)</f>
        <v>#REF!</v>
      </c>
      <c r="G155" s="174" t="e">
        <f>HLOOKUP(D155,#REF!, 8,FALSE)</f>
        <v>#REF!</v>
      </c>
      <c r="H155" s="13" t="s">
        <v>583</v>
      </c>
      <c r="I155" s="13" t="s">
        <v>45</v>
      </c>
      <c r="J155" s="13" t="s">
        <v>681</v>
      </c>
    </row>
    <row r="156" spans="1:10">
      <c r="A156" s="179" t="s">
        <v>680</v>
      </c>
      <c r="B156" s="13" t="s">
        <v>582</v>
      </c>
      <c r="D156" s="13" t="s">
        <v>44</v>
      </c>
      <c r="E156" s="174" t="s">
        <v>86</v>
      </c>
      <c r="F156" s="174" t="e">
        <f>HLOOKUP(D156,#REF!,7,FALSE)</f>
        <v>#REF!</v>
      </c>
      <c r="G156" s="174" t="e">
        <f>HLOOKUP(D156,#REF!, 8,FALSE)</f>
        <v>#REF!</v>
      </c>
      <c r="H156" s="13" t="s">
        <v>587</v>
      </c>
      <c r="I156" s="13" t="s">
        <v>44</v>
      </c>
      <c r="J156" s="13" t="s">
        <v>681</v>
      </c>
    </row>
    <row r="157" spans="1:10">
      <c r="B157" s="13" t="s">
        <v>615</v>
      </c>
      <c r="D157" s="69" t="s">
        <v>682</v>
      </c>
      <c r="E157" s="177" t="s">
        <v>527</v>
      </c>
      <c r="F157" s="177" t="s">
        <v>663</v>
      </c>
      <c r="G157" s="177" t="s">
        <v>663</v>
      </c>
      <c r="H157" s="13" t="s">
        <v>683</v>
      </c>
    </row>
    <row r="158" spans="1:10" ht="14">
      <c r="B158" s="13" t="s">
        <v>582</v>
      </c>
      <c r="D158" s="69" t="s">
        <v>496</v>
      </c>
      <c r="E158" s="174" t="s">
        <v>86</v>
      </c>
      <c r="F158" s="175" t="s">
        <v>584</v>
      </c>
      <c r="G158" s="175" t="s">
        <v>584</v>
      </c>
      <c r="H158" s="13" t="s">
        <v>684</v>
      </c>
      <c r="I158" s="13" t="s">
        <v>496</v>
      </c>
    </row>
    <row r="159" spans="1:10">
      <c r="B159" s="13" t="s">
        <v>582</v>
      </c>
      <c r="D159" s="69" t="s">
        <v>62</v>
      </c>
      <c r="E159" s="174" t="s">
        <v>86</v>
      </c>
      <c r="F159" s="174" t="e">
        <f>HLOOKUP(D159,#REF!, 7,FALSE)</f>
        <v>#REF!</v>
      </c>
      <c r="G159" s="174" t="e">
        <f>HLOOKUP(D159,#REF!, 8,FALSE)</f>
        <v>#REF!</v>
      </c>
      <c r="H159" s="13" t="s">
        <v>685</v>
      </c>
      <c r="I159" s="13" t="s">
        <v>62</v>
      </c>
    </row>
    <row r="160" spans="1:10">
      <c r="B160" s="13" t="s">
        <v>648</v>
      </c>
      <c r="D160" s="13" t="s">
        <v>46</v>
      </c>
      <c r="E160" s="174" t="s">
        <v>86</v>
      </c>
      <c r="F160" s="174" t="e">
        <f>HLOOKUP(D160,#REF!, 7,FALSE)</f>
        <v>#REF!</v>
      </c>
      <c r="G160" s="174" t="e">
        <f>HLOOKUP(D160,#REF!, 8,FALSE)</f>
        <v>#REF!</v>
      </c>
    </row>
    <row r="162" spans="1:10">
      <c r="A162" s="172" t="s">
        <v>686</v>
      </c>
    </row>
    <row r="163" spans="1:10">
      <c r="A163" s="188" t="s">
        <v>686</v>
      </c>
      <c r="B163" s="69" t="s">
        <v>687</v>
      </c>
    </row>
    <row r="164" spans="1:10">
      <c r="A164" s="188" t="s">
        <v>686</v>
      </c>
      <c r="B164" s="69" t="s">
        <v>688</v>
      </c>
    </row>
    <row r="165" spans="1:10">
      <c r="A165" s="188" t="s">
        <v>686</v>
      </c>
      <c r="B165" s="69" t="s">
        <v>689</v>
      </c>
    </row>
    <row r="166" spans="1:10">
      <c r="A166" s="188" t="s">
        <v>686</v>
      </c>
      <c r="D166" s="69" t="s">
        <v>65</v>
      </c>
    </row>
    <row r="167" spans="1:10">
      <c r="A167" s="188" t="s">
        <v>686</v>
      </c>
      <c r="D167" s="69" t="s">
        <v>646</v>
      </c>
    </row>
    <row r="168" spans="1:10">
      <c r="A168" s="188" t="s">
        <v>686</v>
      </c>
      <c r="D168" s="69" t="s">
        <v>44</v>
      </c>
    </row>
    <row r="169" spans="1:10">
      <c r="A169" s="188" t="s">
        <v>686</v>
      </c>
      <c r="D169" s="69" t="s">
        <v>42</v>
      </c>
    </row>
    <row r="170" spans="1:10">
      <c r="A170" s="188" t="s">
        <v>686</v>
      </c>
      <c r="D170" s="69" t="s">
        <v>38</v>
      </c>
    </row>
    <row r="171" spans="1:10">
      <c r="A171" s="188" t="s">
        <v>686</v>
      </c>
      <c r="D171" s="69" t="s">
        <v>36</v>
      </c>
    </row>
    <row r="173" spans="1:10" ht="13" thickBot="1">
      <c r="A173" s="185" t="s">
        <v>690</v>
      </c>
      <c r="B173" s="186"/>
      <c r="C173" s="186"/>
      <c r="D173" s="186"/>
      <c r="E173" s="186"/>
      <c r="F173" s="186"/>
      <c r="G173" s="186"/>
      <c r="H173" s="186"/>
      <c r="I173" s="186"/>
      <c r="J173" s="186"/>
    </row>
    <row r="174" spans="1:10">
      <c r="A174" s="13" t="s">
        <v>691</v>
      </c>
    </row>
    <row r="175" spans="1:10">
      <c r="B175" s="13" t="s">
        <v>692</v>
      </c>
      <c r="D175" s="13" t="s">
        <v>203</v>
      </c>
      <c r="E175" s="189" t="s">
        <v>610</v>
      </c>
      <c r="F175" s="176" t="s">
        <v>135</v>
      </c>
      <c r="G175" s="176" t="s">
        <v>26</v>
      </c>
    </row>
    <row r="176" spans="1:10">
      <c r="B176" s="13" t="s">
        <v>692</v>
      </c>
      <c r="D176" s="13" t="s">
        <v>218</v>
      </c>
      <c r="E176" s="189" t="s">
        <v>610</v>
      </c>
      <c r="F176" s="176" t="s">
        <v>261</v>
      </c>
      <c r="G176" s="176" t="s">
        <v>193</v>
      </c>
    </row>
    <row r="177" spans="1:7">
      <c r="B177" s="13" t="s">
        <v>692</v>
      </c>
      <c r="D177" s="13" t="s">
        <v>228</v>
      </c>
      <c r="E177" s="189" t="s">
        <v>610</v>
      </c>
      <c r="F177" s="176" t="s">
        <v>268</v>
      </c>
      <c r="G177" s="176" t="s">
        <v>193</v>
      </c>
    </row>
    <row r="178" spans="1:7">
      <c r="B178" s="13" t="s">
        <v>692</v>
      </c>
      <c r="D178" s="13" t="s">
        <v>248</v>
      </c>
      <c r="E178" s="189" t="s">
        <v>610</v>
      </c>
      <c r="F178" s="176" t="s">
        <v>286</v>
      </c>
      <c r="G178" s="176" t="s">
        <v>196</v>
      </c>
    </row>
    <row r="179" spans="1:7">
      <c r="B179" s="13" t="s">
        <v>692</v>
      </c>
      <c r="D179" s="13" t="s">
        <v>249</v>
      </c>
      <c r="E179" s="189" t="s">
        <v>610</v>
      </c>
      <c r="F179" s="176" t="s">
        <v>287</v>
      </c>
      <c r="G179" s="176" t="s">
        <v>196</v>
      </c>
    </row>
    <row r="180" spans="1:7">
      <c r="B180" s="13" t="s">
        <v>692</v>
      </c>
      <c r="D180" s="13" t="s">
        <v>256</v>
      </c>
      <c r="E180" s="189" t="s">
        <v>610</v>
      </c>
      <c r="F180" s="176" t="s">
        <v>561</v>
      </c>
      <c r="G180" s="176" t="s">
        <v>633</v>
      </c>
    </row>
    <row r="182" spans="1:7">
      <c r="A182" s="190" t="s">
        <v>693</v>
      </c>
    </row>
    <row r="183" spans="1:7">
      <c r="A183" s="190"/>
      <c r="B183" s="13" t="s">
        <v>694</v>
      </c>
      <c r="D183" s="13" t="s">
        <v>520</v>
      </c>
    </row>
    <row r="184" spans="1:7">
      <c r="B184" s="13" t="s">
        <v>695</v>
      </c>
      <c r="E184" s="13" t="s">
        <v>520</v>
      </c>
    </row>
    <row r="185" spans="1:7">
      <c r="B185" s="13" t="s">
        <v>696</v>
      </c>
      <c r="D185" s="13" t="s">
        <v>615</v>
      </c>
      <c r="E185" s="13" t="s">
        <v>520</v>
      </c>
    </row>
    <row r="186" spans="1:7">
      <c r="B186" s="13" t="s">
        <v>696</v>
      </c>
      <c r="D186" s="13" t="s">
        <v>697</v>
      </c>
      <c r="E186" s="13" t="s">
        <v>610</v>
      </c>
    </row>
    <row r="187" spans="1:7">
      <c r="B187" s="13" t="s">
        <v>695</v>
      </c>
      <c r="D187" s="13" t="s">
        <v>393</v>
      </c>
      <c r="E187" s="13" t="s">
        <v>610</v>
      </c>
    </row>
    <row r="188" spans="1:7">
      <c r="B188" s="13" t="s">
        <v>695</v>
      </c>
      <c r="D188" s="13" t="s">
        <v>394</v>
      </c>
      <c r="E188" s="13" t="s">
        <v>610</v>
      </c>
    </row>
    <row r="189" spans="1:7">
      <c r="B189" s="13" t="s">
        <v>695</v>
      </c>
      <c r="D189" s="13" t="s">
        <v>395</v>
      </c>
      <c r="E189" s="13" t="s">
        <v>610</v>
      </c>
    </row>
    <row r="190" spans="1:7">
      <c r="B190" s="13" t="s">
        <v>695</v>
      </c>
      <c r="D190" s="13" t="s">
        <v>200</v>
      </c>
      <c r="E190" s="13" t="s">
        <v>524</v>
      </c>
    </row>
    <row r="191" spans="1:7">
      <c r="B191" s="13" t="s">
        <v>695</v>
      </c>
      <c r="D191" s="13" t="s">
        <v>201</v>
      </c>
      <c r="E191" s="13" t="s">
        <v>524</v>
      </c>
    </row>
    <row r="192" spans="1:7">
      <c r="B192" s="13" t="s">
        <v>698</v>
      </c>
    </row>
    <row r="193" spans="1:10">
      <c r="B193" s="13" t="s">
        <v>692</v>
      </c>
      <c r="D193" s="13" t="s">
        <v>36</v>
      </c>
      <c r="E193" s="13" t="s">
        <v>610</v>
      </c>
    </row>
    <row r="194" spans="1:10">
      <c r="B194" s="13" t="s">
        <v>699</v>
      </c>
      <c r="D194" s="13" t="s">
        <v>615</v>
      </c>
      <c r="E194" s="13" t="s">
        <v>622</v>
      </c>
      <c r="H194" s="13" t="s">
        <v>563</v>
      </c>
      <c r="I194" s="13" t="s">
        <v>202</v>
      </c>
    </row>
    <row r="195" spans="1:10">
      <c r="B195" s="13" t="s">
        <v>699</v>
      </c>
      <c r="D195" s="13" t="s">
        <v>700</v>
      </c>
      <c r="E195" s="13" t="s">
        <v>701</v>
      </c>
      <c r="H195" s="13" t="s">
        <v>700</v>
      </c>
      <c r="I195" s="13" t="s">
        <v>702</v>
      </c>
    </row>
    <row r="198" spans="1:10">
      <c r="A198" s="187" t="s">
        <v>703</v>
      </c>
    </row>
    <row r="199" spans="1:10">
      <c r="A199" s="187"/>
      <c r="B199" s="13" t="s">
        <v>695</v>
      </c>
      <c r="D199" s="13" t="s">
        <v>564</v>
      </c>
      <c r="E199" s="13" t="s">
        <v>704</v>
      </c>
    </row>
    <row r="200" spans="1:10">
      <c r="A200" s="187"/>
      <c r="B200" s="13" t="s">
        <v>705</v>
      </c>
      <c r="D200" s="13" t="s">
        <v>211</v>
      </c>
      <c r="E200" s="13" t="s">
        <v>678</v>
      </c>
    </row>
    <row r="201" spans="1:10">
      <c r="A201" s="187"/>
      <c r="B201" s="13" t="s">
        <v>692</v>
      </c>
      <c r="D201" s="13" t="s">
        <v>211</v>
      </c>
      <c r="E201" s="13" t="s">
        <v>522</v>
      </c>
    </row>
    <row r="202" spans="1:10">
      <c r="A202" s="187"/>
      <c r="B202" s="13" t="s">
        <v>699</v>
      </c>
      <c r="D202" s="13" t="s">
        <v>546</v>
      </c>
      <c r="I202" s="13" t="s">
        <v>255</v>
      </c>
    </row>
    <row r="203" spans="1:10">
      <c r="A203" s="187"/>
      <c r="B203" s="13" t="s">
        <v>692</v>
      </c>
      <c r="D203" s="13" t="s">
        <v>237</v>
      </c>
    </row>
    <row r="204" spans="1:10">
      <c r="A204" s="187"/>
      <c r="B204" s="13" t="s">
        <v>695</v>
      </c>
      <c r="D204" s="13" t="s">
        <v>550</v>
      </c>
      <c r="J204" s="13" t="s">
        <v>706</v>
      </c>
    </row>
    <row r="205" spans="1:10">
      <c r="A205" s="187"/>
      <c r="B205" s="13" t="s">
        <v>699</v>
      </c>
      <c r="H205" s="13" t="s">
        <v>551</v>
      </c>
      <c r="I205" s="13" t="s">
        <v>243</v>
      </c>
    </row>
    <row r="206" spans="1:10">
      <c r="A206" s="187"/>
      <c r="B206" s="191" t="s">
        <v>707</v>
      </c>
      <c r="D206" s="13" t="s">
        <v>708</v>
      </c>
      <c r="E206" s="13" t="s">
        <v>709</v>
      </c>
      <c r="J206" s="13" t="s">
        <v>710</v>
      </c>
    </row>
    <row r="207" spans="1:10">
      <c r="A207" s="187"/>
      <c r="B207" s="13" t="s">
        <v>692</v>
      </c>
      <c r="D207" s="13" t="s">
        <v>210</v>
      </c>
      <c r="E207" s="13" t="s">
        <v>711</v>
      </c>
    </row>
    <row r="208" spans="1:10">
      <c r="A208" s="187"/>
      <c r="B208" s="13" t="s">
        <v>692</v>
      </c>
      <c r="D208" s="13" t="s">
        <v>227</v>
      </c>
      <c r="E208" s="13" t="s">
        <v>711</v>
      </c>
    </row>
    <row r="209" spans="1:10">
      <c r="A209" s="187"/>
      <c r="B209" s="13" t="s">
        <v>692</v>
      </c>
      <c r="D209" s="13" t="s">
        <v>217</v>
      </c>
      <c r="E209" s="13" t="s">
        <v>711</v>
      </c>
    </row>
    <row r="210" spans="1:10">
      <c r="A210" s="187"/>
      <c r="B210" s="13" t="s">
        <v>712</v>
      </c>
      <c r="D210" s="13" t="s">
        <v>713</v>
      </c>
      <c r="J210" s="13" t="s">
        <v>714</v>
      </c>
    </row>
    <row r="211" spans="1:10">
      <c r="A211" s="187"/>
      <c r="B211" s="13" t="s">
        <v>692</v>
      </c>
      <c r="D211" s="13" t="s">
        <v>231</v>
      </c>
      <c r="E211" s="13" t="s">
        <v>711</v>
      </c>
    </row>
    <row r="212" spans="1:10">
      <c r="A212" s="187"/>
      <c r="B212" s="13" t="s">
        <v>692</v>
      </c>
      <c r="D212" s="13" t="s">
        <v>221</v>
      </c>
      <c r="E212" s="13" t="s">
        <v>711</v>
      </c>
    </row>
    <row r="213" spans="1:10">
      <c r="A213" s="187"/>
      <c r="B213" s="13" t="s">
        <v>699</v>
      </c>
      <c r="E213" s="13" t="s">
        <v>610</v>
      </c>
      <c r="H213" s="13" t="s">
        <v>553</v>
      </c>
      <c r="I213" s="13" t="s">
        <v>252</v>
      </c>
    </row>
    <row r="214" spans="1:10">
      <c r="A214" s="187"/>
      <c r="B214" s="13" t="s">
        <v>699</v>
      </c>
      <c r="E214" s="13" t="s">
        <v>610</v>
      </c>
      <c r="H214" s="13" t="s">
        <v>552</v>
      </c>
      <c r="I214" s="13" t="s">
        <v>494</v>
      </c>
    </row>
    <row r="215" spans="1:10">
      <c r="A215" s="187"/>
      <c r="B215" s="13" t="s">
        <v>692</v>
      </c>
      <c r="D215" s="13" t="s">
        <v>715</v>
      </c>
    </row>
    <row r="216" spans="1:10">
      <c r="A216" s="187"/>
      <c r="B216" s="13" t="s">
        <v>692</v>
      </c>
      <c r="D216" s="13" t="s">
        <v>716</v>
      </c>
    </row>
    <row r="217" spans="1:10">
      <c r="A217" s="187"/>
      <c r="B217" s="13" t="s">
        <v>692</v>
      </c>
      <c r="D217" s="13" t="s">
        <v>228</v>
      </c>
      <c r="E217" s="13" t="s">
        <v>711</v>
      </c>
    </row>
    <row r="218" spans="1:10">
      <c r="A218" s="187"/>
      <c r="B218" s="13" t="s">
        <v>692</v>
      </c>
      <c r="D218" s="13" t="s">
        <v>218</v>
      </c>
      <c r="E218" s="13" t="s">
        <v>711</v>
      </c>
    </row>
    <row r="219" spans="1:10">
      <c r="A219" s="187"/>
      <c r="B219" s="13" t="s">
        <v>692</v>
      </c>
      <c r="D219" s="13" t="s">
        <v>717</v>
      </c>
      <c r="E219" s="13" t="s">
        <v>711</v>
      </c>
    </row>
    <row r="220" spans="1:10">
      <c r="A220" s="187"/>
    </row>
    <row r="221" spans="1:10" ht="13" thickBot="1">
      <c r="A221" s="185" t="s">
        <v>805</v>
      </c>
      <c r="B221" s="186"/>
      <c r="C221" s="186"/>
      <c r="D221" s="186"/>
      <c r="E221" s="186"/>
      <c r="F221" s="186"/>
      <c r="G221" s="186"/>
      <c r="H221" s="186"/>
      <c r="I221" s="186"/>
    </row>
    <row r="222" spans="1:10">
      <c r="A222" s="187"/>
      <c r="E222" s="192"/>
      <c r="F222" s="192"/>
      <c r="G222" s="192"/>
    </row>
    <row r="223" spans="1:10" ht="88">
      <c r="A223" s="187"/>
      <c r="B223" s="73" t="s">
        <v>639</v>
      </c>
      <c r="C223" s="73"/>
      <c r="D223" s="73" t="s">
        <v>718</v>
      </c>
      <c r="E223" s="175" t="s">
        <v>86</v>
      </c>
      <c r="F223" s="175" t="s">
        <v>584</v>
      </c>
      <c r="G223" s="175" t="s">
        <v>584</v>
      </c>
      <c r="H223" s="36" t="s">
        <v>719</v>
      </c>
      <c r="I223" s="36" t="s">
        <v>720</v>
      </c>
    </row>
    <row r="224" spans="1:10" ht="14">
      <c r="A224" s="187"/>
      <c r="B224" s="73" t="s">
        <v>629</v>
      </c>
      <c r="C224" s="73"/>
      <c r="D224" s="73" t="s">
        <v>173</v>
      </c>
      <c r="E224" s="175" t="s">
        <v>86</v>
      </c>
      <c r="F224" s="175" t="s">
        <v>584</v>
      </c>
      <c r="G224" s="175" t="s">
        <v>584</v>
      </c>
      <c r="H224" s="187"/>
      <c r="I224" s="187"/>
    </row>
    <row r="225" spans="1:9" ht="14">
      <c r="A225" s="187"/>
      <c r="B225" s="73" t="s">
        <v>629</v>
      </c>
      <c r="C225" s="73"/>
      <c r="D225" s="73" t="s">
        <v>721</v>
      </c>
      <c r="E225" s="175" t="s">
        <v>86</v>
      </c>
      <c r="F225" s="175" t="s">
        <v>584</v>
      </c>
      <c r="G225" s="175" t="s">
        <v>584</v>
      </c>
      <c r="H225" s="187"/>
      <c r="I225" s="187"/>
    </row>
    <row r="226" spans="1:9" ht="14">
      <c r="A226" s="187"/>
      <c r="B226" s="73" t="s">
        <v>629</v>
      </c>
      <c r="C226" s="73"/>
      <c r="D226" s="73" t="s">
        <v>111</v>
      </c>
      <c r="E226" s="175" t="s">
        <v>86</v>
      </c>
      <c r="F226" s="175" t="s">
        <v>584</v>
      </c>
      <c r="G226" s="175" t="s">
        <v>584</v>
      </c>
      <c r="H226" s="187"/>
      <c r="I226" s="187"/>
    </row>
    <row r="227" spans="1:9" ht="14">
      <c r="A227" s="187"/>
      <c r="B227" s="73" t="s">
        <v>722</v>
      </c>
      <c r="C227" s="193"/>
      <c r="D227" s="193" t="s">
        <v>723</v>
      </c>
      <c r="E227" s="175" t="s">
        <v>86</v>
      </c>
      <c r="F227" s="175" t="s">
        <v>584</v>
      </c>
      <c r="G227" s="175" t="s">
        <v>584</v>
      </c>
      <c r="H227" s="187"/>
      <c r="I227" s="187"/>
    </row>
    <row r="228" spans="1:9" ht="44">
      <c r="A228" s="194"/>
      <c r="B228" s="73" t="s">
        <v>629</v>
      </c>
      <c r="C228" s="73"/>
      <c r="D228" s="73" t="s">
        <v>182</v>
      </c>
      <c r="E228" s="175" t="s">
        <v>86</v>
      </c>
      <c r="F228" s="175" t="s">
        <v>584</v>
      </c>
      <c r="G228" s="175" t="s">
        <v>584</v>
      </c>
      <c r="H228" s="36"/>
      <c r="I228" s="36"/>
    </row>
    <row r="229" spans="1:9" ht="14">
      <c r="A229" s="187"/>
      <c r="B229" s="73" t="s">
        <v>629</v>
      </c>
      <c r="C229" s="73"/>
      <c r="D229" s="73" t="s">
        <v>112</v>
      </c>
      <c r="E229" s="175" t="s">
        <v>86</v>
      </c>
      <c r="F229" s="175" t="s">
        <v>584</v>
      </c>
      <c r="G229" s="175" t="s">
        <v>584</v>
      </c>
    </row>
    <row r="230" spans="1:9" ht="14">
      <c r="A230" s="187"/>
      <c r="B230" s="73" t="s">
        <v>639</v>
      </c>
      <c r="C230" s="73"/>
      <c r="D230" s="73" t="s">
        <v>113</v>
      </c>
      <c r="E230" s="175" t="s">
        <v>86</v>
      </c>
      <c r="F230" s="175" t="s">
        <v>584</v>
      </c>
      <c r="G230" s="175" t="s">
        <v>584</v>
      </c>
    </row>
    <row r="231" spans="1:9" ht="14">
      <c r="A231" s="187"/>
      <c r="B231" s="13" t="s">
        <v>648</v>
      </c>
      <c r="D231" s="13" t="s">
        <v>31</v>
      </c>
      <c r="E231" s="175" t="s">
        <v>86</v>
      </c>
      <c r="F231" s="174" t="e">
        <f>HLOOKUP(D231,#REF!, 7,FALSE)</f>
        <v>#REF!</v>
      </c>
      <c r="G231" s="175" t="e">
        <f>HLOOKUP(D231,#REF!, 8,FALSE)</f>
        <v>#REF!</v>
      </c>
    </row>
    <row r="232" spans="1:9" ht="14">
      <c r="A232" s="187"/>
      <c r="B232" s="13" t="s">
        <v>648</v>
      </c>
      <c r="D232" s="13" t="s">
        <v>30</v>
      </c>
      <c r="E232" s="175" t="s">
        <v>86</v>
      </c>
      <c r="F232" s="174" t="e">
        <f>HLOOKUP(D232,#REF!, 7,FALSE)</f>
        <v>#REF!</v>
      </c>
      <c r="G232" s="175" t="e">
        <f>HLOOKUP(D232,#REF!, 8,FALSE)</f>
        <v>#REF!</v>
      </c>
    </row>
    <row r="233" spans="1:9" ht="14">
      <c r="A233" s="187"/>
      <c r="B233" s="13" t="s">
        <v>648</v>
      </c>
      <c r="D233" s="13" t="s">
        <v>29</v>
      </c>
      <c r="E233" s="175" t="s">
        <v>86</v>
      </c>
      <c r="F233" s="175" t="e">
        <f>HLOOKUP(D233,#REF!, 7,FALSE)</f>
        <v>#REF!</v>
      </c>
      <c r="G233" s="175" t="e">
        <f>HLOOKUP(D233,#REF!, 8,FALSE)</f>
        <v>#REF!</v>
      </c>
    </row>
    <row r="234" spans="1:9" ht="14">
      <c r="A234" s="187"/>
      <c r="B234" s="13" t="s">
        <v>648</v>
      </c>
      <c r="D234" s="13" t="s">
        <v>28</v>
      </c>
      <c r="E234" s="175" t="s">
        <v>86</v>
      </c>
      <c r="F234" s="175" t="e">
        <f>HLOOKUP(D234,#REF!, 7,FALSE)</f>
        <v>#REF!</v>
      </c>
      <c r="G234" s="175" t="e">
        <f>HLOOKUP(D234,#REF!, 8,FALSE)</f>
        <v>#REF!</v>
      </c>
    </row>
    <row r="235" spans="1:9" ht="14">
      <c r="A235" s="187"/>
      <c r="B235" s="13" t="s">
        <v>648</v>
      </c>
      <c r="D235" s="13" t="s">
        <v>27</v>
      </c>
      <c r="E235" s="175" t="s">
        <v>86</v>
      </c>
      <c r="F235" s="175" t="e">
        <f>HLOOKUP(D235,#REF!, 7,FALSE)</f>
        <v>#REF!</v>
      </c>
      <c r="G235" s="175" t="e">
        <f>HLOOKUP(D235,#REF!, 8,FALSE)</f>
        <v>#REF!</v>
      </c>
    </row>
    <row r="236" spans="1:9" ht="44">
      <c r="A236" s="187"/>
      <c r="B236" s="13" t="s">
        <v>724</v>
      </c>
      <c r="D236" s="13" t="s">
        <v>64</v>
      </c>
      <c r="E236" s="175" t="s">
        <v>86</v>
      </c>
      <c r="F236" s="175" t="e">
        <f>HLOOKUP(D236,#REF!, 7,FALSE)</f>
        <v>#REF!</v>
      </c>
      <c r="G236" s="175" t="e">
        <f>HLOOKUP(D236,#REF!, 8,FALSE)</f>
        <v>#REF!</v>
      </c>
      <c r="H236" s="36" t="s">
        <v>725</v>
      </c>
      <c r="I236" s="36" t="s">
        <v>155</v>
      </c>
    </row>
    <row r="237" spans="1:9" ht="44">
      <c r="A237" s="187"/>
      <c r="B237" s="13" t="s">
        <v>724</v>
      </c>
      <c r="D237" s="13" t="s">
        <v>63</v>
      </c>
      <c r="E237" s="175" t="s">
        <v>86</v>
      </c>
      <c r="F237" s="175" t="e">
        <f>HLOOKUP(D237,#REF!, 7,FALSE)</f>
        <v>#REF!</v>
      </c>
      <c r="G237" s="175" t="e">
        <f>HLOOKUP(D237,#REF!, 8,FALSE)</f>
        <v>#REF!</v>
      </c>
      <c r="H237" s="36" t="s">
        <v>726</v>
      </c>
      <c r="I237" s="36" t="s">
        <v>156</v>
      </c>
    </row>
    <row r="238" spans="1:9" ht="44">
      <c r="A238" s="187"/>
      <c r="B238" s="13" t="s">
        <v>727</v>
      </c>
      <c r="D238" s="13" t="s">
        <v>60</v>
      </c>
      <c r="E238" s="175" t="s">
        <v>86</v>
      </c>
      <c r="F238" s="175" t="e">
        <f>HLOOKUP(D238,#REF!, 7,FALSE)</f>
        <v>#REF!</v>
      </c>
      <c r="G238" s="175" t="e">
        <f>HLOOKUP(D238,#REF!, 8,FALSE)</f>
        <v>#REF!</v>
      </c>
      <c r="H238" s="36" t="s">
        <v>728</v>
      </c>
      <c r="I238" s="36" t="s">
        <v>60</v>
      </c>
    </row>
    <row r="239" spans="1:9" ht="44">
      <c r="A239" s="187"/>
      <c r="B239" s="13" t="s">
        <v>727</v>
      </c>
      <c r="D239" s="13" t="s">
        <v>59</v>
      </c>
      <c r="E239" s="175" t="s">
        <v>86</v>
      </c>
      <c r="F239" s="175" t="e">
        <f>HLOOKUP(D239,#REF!, 7,FALSE)</f>
        <v>#REF!</v>
      </c>
      <c r="G239" s="175" t="e">
        <f>HLOOKUP(D239,#REF!, 8,FALSE)</f>
        <v>#REF!</v>
      </c>
      <c r="H239" s="36" t="s">
        <v>729</v>
      </c>
      <c r="I239" s="36" t="s">
        <v>59</v>
      </c>
    </row>
    <row r="240" spans="1:9" ht="44">
      <c r="A240" s="187"/>
      <c r="B240" s="13" t="s">
        <v>724</v>
      </c>
      <c r="D240" s="13" t="s">
        <v>58</v>
      </c>
      <c r="E240" s="175" t="s">
        <v>86</v>
      </c>
      <c r="F240" s="175" t="e">
        <f>HLOOKUP(D240,#REF!, 7,FALSE)</f>
        <v>#REF!</v>
      </c>
      <c r="G240" s="175" t="e">
        <f>HLOOKUP(D240,#REF!, 8,FALSE)</f>
        <v>#REF!</v>
      </c>
      <c r="H240" s="36" t="s">
        <v>730</v>
      </c>
      <c r="I240" s="36" t="s">
        <v>24</v>
      </c>
    </row>
    <row r="241" spans="1:9" ht="176">
      <c r="A241" s="187"/>
      <c r="B241" s="13" t="s">
        <v>724</v>
      </c>
      <c r="D241" s="13" t="s">
        <v>56</v>
      </c>
      <c r="E241" s="175" t="s">
        <v>86</v>
      </c>
      <c r="F241" s="175" t="e">
        <f>HLOOKUP(D241,#REF!, 7,FALSE)</f>
        <v>#REF!</v>
      </c>
      <c r="G241" s="175" t="e">
        <f>HLOOKUP(D241,#REF!, 8,FALSE)</f>
        <v>#REF!</v>
      </c>
      <c r="H241" s="36" t="s">
        <v>731</v>
      </c>
      <c r="I241" s="36" t="s">
        <v>22</v>
      </c>
    </row>
    <row r="242" spans="1:9" ht="44">
      <c r="A242" s="187"/>
      <c r="B242" s="13" t="s">
        <v>629</v>
      </c>
      <c r="D242" s="13" t="s">
        <v>57</v>
      </c>
      <c r="E242" s="175" t="s">
        <v>86</v>
      </c>
      <c r="F242" s="175" t="e">
        <f>HLOOKUP(D242,#REF!, 7,FALSE)</f>
        <v>#REF!</v>
      </c>
      <c r="G242" s="175" t="e">
        <f>HLOOKUP(D242,#REF!, 8,FALSE)</f>
        <v>#REF!</v>
      </c>
      <c r="H242" s="36"/>
      <c r="I242" s="36"/>
    </row>
    <row r="243" spans="1:9" ht="44">
      <c r="A243" s="187"/>
      <c r="B243" s="13" t="s">
        <v>648</v>
      </c>
      <c r="D243" s="13" t="s">
        <v>102</v>
      </c>
      <c r="E243" s="175" t="s">
        <v>86</v>
      </c>
      <c r="F243" s="175" t="e">
        <f>HLOOKUP(D243,#REF!, 7,FALSE)</f>
        <v>#REF!</v>
      </c>
      <c r="G243" s="175" t="e">
        <f>HLOOKUP(D243,#REF!, 8,FALSE)</f>
        <v>#REF!</v>
      </c>
      <c r="H243" s="36"/>
      <c r="I243" s="36"/>
    </row>
    <row r="244" spans="1:9" ht="44">
      <c r="A244" s="187"/>
      <c r="B244" s="13" t="s">
        <v>648</v>
      </c>
      <c r="D244" s="13" t="s">
        <v>55</v>
      </c>
      <c r="E244" s="175" t="s">
        <v>86</v>
      </c>
      <c r="F244" s="175" t="e">
        <f>HLOOKUP(D244,#REF!, 7,FALSE)</f>
        <v>#REF!</v>
      </c>
      <c r="G244" s="175" t="e">
        <f>HLOOKUP(D244,#REF!, 8,FALSE)</f>
        <v>#REF!</v>
      </c>
      <c r="H244" s="36"/>
      <c r="I244" s="36"/>
    </row>
    <row r="245" spans="1:9" ht="409">
      <c r="A245" s="187"/>
      <c r="B245" s="13" t="s">
        <v>724</v>
      </c>
      <c r="D245" s="13" t="s">
        <v>54</v>
      </c>
      <c r="E245" s="175" t="s">
        <v>86</v>
      </c>
      <c r="F245" s="175" t="e">
        <f>HLOOKUP(D245,#REF!, 7,FALSE)</f>
        <v>#REF!</v>
      </c>
      <c r="G245" s="175" t="e">
        <f>HLOOKUP(D245,#REF!, 8,FALSE)</f>
        <v>#REF!</v>
      </c>
      <c r="H245" s="36" t="s">
        <v>732</v>
      </c>
      <c r="I245" s="36" t="s">
        <v>154</v>
      </c>
    </row>
    <row r="246" spans="1:9" ht="44">
      <c r="A246" s="187"/>
      <c r="B246" s="13" t="s">
        <v>629</v>
      </c>
      <c r="D246" s="13" t="s">
        <v>656</v>
      </c>
      <c r="E246" s="175" t="s">
        <v>86</v>
      </c>
      <c r="F246" s="175" t="s">
        <v>584</v>
      </c>
      <c r="G246" s="175" t="s">
        <v>584</v>
      </c>
      <c r="H246" s="36"/>
      <c r="I246" s="36"/>
    </row>
    <row r="247" spans="1:9" ht="44">
      <c r="A247" s="187"/>
      <c r="B247" s="13" t="s">
        <v>648</v>
      </c>
      <c r="D247" s="13" t="s">
        <v>53</v>
      </c>
      <c r="E247" s="175" t="s">
        <v>86</v>
      </c>
      <c r="F247" s="175" t="e">
        <f>HLOOKUP(D247,#REF!, 7,FALSE)</f>
        <v>#REF!</v>
      </c>
      <c r="G247" s="175" t="e">
        <f>HLOOKUP(D247,#REF!, 8,FALSE)</f>
        <v>#REF!</v>
      </c>
      <c r="H247" s="36"/>
      <c r="I247" s="36"/>
    </row>
    <row r="248" spans="1:9" ht="88">
      <c r="A248" s="187"/>
      <c r="B248" s="13" t="s">
        <v>724</v>
      </c>
      <c r="D248" s="13" t="s">
        <v>52</v>
      </c>
      <c r="E248" s="175" t="s">
        <v>86</v>
      </c>
      <c r="F248" s="175" t="e">
        <f>HLOOKUP(D248,#REF!, 7,FALSE)</f>
        <v>#REF!</v>
      </c>
      <c r="G248" s="175" t="e">
        <f>HLOOKUP(D248,#REF!, 8,FALSE)</f>
        <v>#REF!</v>
      </c>
      <c r="H248" s="36" t="s">
        <v>733</v>
      </c>
      <c r="I248" s="36" t="s">
        <v>19</v>
      </c>
    </row>
    <row r="249" spans="1:9" ht="44">
      <c r="A249" s="187"/>
      <c r="B249" s="13" t="s">
        <v>734</v>
      </c>
      <c r="D249" s="13" t="s">
        <v>52</v>
      </c>
      <c r="E249" s="175" t="s">
        <v>86</v>
      </c>
      <c r="F249" s="175" t="e">
        <f>HLOOKUP(D249,#REF!, 7,FALSE)</f>
        <v>#REF!</v>
      </c>
      <c r="G249" s="175" t="e">
        <f>HLOOKUP(D249,#REF!, 8,FALSE)</f>
        <v>#REF!</v>
      </c>
      <c r="H249" s="36" t="s">
        <v>735</v>
      </c>
      <c r="I249" s="36" t="s">
        <v>736</v>
      </c>
    </row>
    <row r="250" spans="1:9" ht="132">
      <c r="A250" s="194"/>
      <c r="B250" s="13" t="s">
        <v>724</v>
      </c>
      <c r="D250" s="13" t="s">
        <v>47</v>
      </c>
      <c r="E250" s="175" t="s">
        <v>86</v>
      </c>
      <c r="F250" s="175" t="e">
        <f>HLOOKUP(D250,#REF!, 7,FALSE)</f>
        <v>#REF!</v>
      </c>
      <c r="G250" s="175" t="e">
        <f>HLOOKUP(D250,#REF!, 8,FALSE)</f>
        <v>#REF!</v>
      </c>
      <c r="H250" s="36" t="s">
        <v>737</v>
      </c>
      <c r="I250" s="36" t="s">
        <v>79</v>
      </c>
    </row>
    <row r="251" spans="1:9" ht="44">
      <c r="A251" s="187"/>
      <c r="B251" s="13" t="s">
        <v>734</v>
      </c>
      <c r="D251" s="13" t="s">
        <v>46</v>
      </c>
      <c r="E251" s="175" t="s">
        <v>86</v>
      </c>
      <c r="F251" s="175" t="e">
        <f>HLOOKUP(D251,#REF!, 7,FALSE)</f>
        <v>#REF!</v>
      </c>
      <c r="G251" s="175" t="e">
        <f>HLOOKUP(D251,#REF!, 8,FALSE)</f>
        <v>#REF!</v>
      </c>
      <c r="H251" s="36" t="s">
        <v>735</v>
      </c>
      <c r="I251" s="36" t="s">
        <v>736</v>
      </c>
    </row>
    <row r="252" spans="1:9" ht="88">
      <c r="A252" s="187"/>
      <c r="B252" s="13" t="s">
        <v>724</v>
      </c>
      <c r="D252" s="13" t="s">
        <v>45</v>
      </c>
      <c r="E252" s="175" t="s">
        <v>86</v>
      </c>
      <c r="F252" s="175" t="e">
        <f>HLOOKUP(D252,#REF!, 7,FALSE)</f>
        <v>#REF!</v>
      </c>
      <c r="G252" s="175" t="e">
        <f>HLOOKUP(D252,#REF!, 8,FALSE)</f>
        <v>#REF!</v>
      </c>
      <c r="H252" s="36" t="s">
        <v>738</v>
      </c>
      <c r="I252" s="36" t="s">
        <v>152</v>
      </c>
    </row>
    <row r="253" spans="1:9" ht="132">
      <c r="A253" s="187"/>
      <c r="B253" s="13" t="s">
        <v>724</v>
      </c>
      <c r="D253" s="13" t="s">
        <v>44</v>
      </c>
      <c r="E253" s="175" t="s">
        <v>86</v>
      </c>
      <c r="F253" s="175" t="e">
        <f>HLOOKUP(D253,#REF!, 7,FALSE)</f>
        <v>#REF!</v>
      </c>
      <c r="G253" s="175" t="e">
        <f>HLOOKUP(D253,#REF!, 8,FALSE)</f>
        <v>#REF!</v>
      </c>
      <c r="H253" s="36" t="s">
        <v>739</v>
      </c>
      <c r="I253" s="36" t="s">
        <v>151</v>
      </c>
    </row>
    <row r="254" spans="1:9" ht="88">
      <c r="A254" s="187"/>
      <c r="B254" s="13" t="s">
        <v>724</v>
      </c>
      <c r="D254" s="13" t="s">
        <v>43</v>
      </c>
      <c r="E254" s="175" t="s">
        <v>86</v>
      </c>
      <c r="F254" s="175" t="e">
        <f>HLOOKUP(D254,#REF!, 7,FALSE)</f>
        <v>#REF!</v>
      </c>
      <c r="G254" s="175" t="e">
        <f>HLOOKUP(D254,#REF!, 8,FALSE)</f>
        <v>#REF!</v>
      </c>
      <c r="H254" s="36" t="s">
        <v>740</v>
      </c>
      <c r="I254" s="36" t="s">
        <v>159</v>
      </c>
    </row>
    <row r="255" spans="1:9" ht="44">
      <c r="A255" s="187"/>
      <c r="B255" s="13" t="s">
        <v>741</v>
      </c>
      <c r="D255" s="13" t="s">
        <v>43</v>
      </c>
      <c r="E255" s="175" t="s">
        <v>86</v>
      </c>
      <c r="F255" s="175" t="e">
        <f>HLOOKUP(D255,#REF!, 7,FALSE)</f>
        <v>#REF!</v>
      </c>
      <c r="G255" s="175" t="e">
        <f>HLOOKUP(D255,#REF!, 8,FALSE)</f>
        <v>#REF!</v>
      </c>
      <c r="H255" s="36" t="s">
        <v>736</v>
      </c>
      <c r="I255" s="36" t="s">
        <v>735</v>
      </c>
    </row>
    <row r="256" spans="1:9" ht="44">
      <c r="A256" s="187"/>
      <c r="B256" s="13" t="s">
        <v>648</v>
      </c>
      <c r="D256" s="13" t="s">
        <v>150</v>
      </c>
      <c r="E256" s="175" t="s">
        <v>86</v>
      </c>
      <c r="F256" s="175" t="e">
        <f>HLOOKUP(D256,#REF!, 7,FALSE)</f>
        <v>#REF!</v>
      </c>
      <c r="G256" s="175" t="e">
        <f>HLOOKUP(D256,#REF!, 8,FALSE)</f>
        <v>#REF!</v>
      </c>
      <c r="H256" s="36"/>
      <c r="I256" s="36"/>
    </row>
    <row r="257" spans="1:9" ht="44">
      <c r="A257" s="187"/>
      <c r="B257" s="13" t="s">
        <v>741</v>
      </c>
      <c r="D257" s="13" t="s">
        <v>42</v>
      </c>
      <c r="E257" s="175" t="s">
        <v>86</v>
      </c>
      <c r="F257" s="175" t="e">
        <f>HLOOKUP(D257,#REF!, 7,FALSE)</f>
        <v>#REF!</v>
      </c>
      <c r="G257" s="175" t="e">
        <f>HLOOKUP(D257,#REF!, 8,FALSE)</f>
        <v>#REF!</v>
      </c>
      <c r="H257" s="36" t="s">
        <v>736</v>
      </c>
      <c r="I257" s="36" t="s">
        <v>735</v>
      </c>
    </row>
    <row r="258" spans="1:9" ht="176">
      <c r="A258" s="194"/>
      <c r="B258" s="13" t="s">
        <v>724</v>
      </c>
      <c r="D258" s="13" t="s">
        <v>41</v>
      </c>
      <c r="E258" s="175" t="s">
        <v>86</v>
      </c>
      <c r="F258" s="175" t="e">
        <f>HLOOKUP(D258,#REF!, 7,FALSE)</f>
        <v>#REF!</v>
      </c>
      <c r="G258" s="175" t="e">
        <f>HLOOKUP(D258,#REF!, 8,FALSE)</f>
        <v>#REF!</v>
      </c>
      <c r="H258" s="36" t="s">
        <v>742</v>
      </c>
      <c r="I258" s="36" t="s">
        <v>161</v>
      </c>
    </row>
    <row r="259" spans="1:9" ht="44">
      <c r="A259" s="187"/>
      <c r="B259" s="13" t="s">
        <v>741</v>
      </c>
      <c r="D259" s="13" t="s">
        <v>41</v>
      </c>
      <c r="E259" s="175" t="s">
        <v>86</v>
      </c>
      <c r="F259" s="175" t="e">
        <f>HLOOKUP(D259,#REF!, 7,FALSE)</f>
        <v>#REF!</v>
      </c>
      <c r="G259" s="175" t="e">
        <f>HLOOKUP(D259,#REF!, 8,FALSE)</f>
        <v>#REF!</v>
      </c>
      <c r="H259" s="36" t="s">
        <v>735</v>
      </c>
      <c r="I259" s="36" t="s">
        <v>736</v>
      </c>
    </row>
    <row r="260" spans="1:9" ht="176">
      <c r="A260" s="187"/>
      <c r="B260" s="13" t="s">
        <v>724</v>
      </c>
      <c r="D260" s="13" t="s">
        <v>40</v>
      </c>
      <c r="E260" s="175" t="s">
        <v>86</v>
      </c>
      <c r="F260" s="175" t="e">
        <f>HLOOKUP(D260,#REF!, 7,FALSE)</f>
        <v>#REF!</v>
      </c>
      <c r="G260" s="175" t="e">
        <f>HLOOKUP(D260,#REF!, 8,FALSE)</f>
        <v>#REF!</v>
      </c>
      <c r="H260" s="36" t="s">
        <v>743</v>
      </c>
      <c r="I260" s="36" t="s">
        <v>163</v>
      </c>
    </row>
    <row r="261" spans="1:9" ht="44">
      <c r="A261" s="187"/>
      <c r="B261" s="167" t="s">
        <v>648</v>
      </c>
      <c r="D261" s="13" t="s">
        <v>160</v>
      </c>
      <c r="E261" s="175" t="s">
        <v>86</v>
      </c>
      <c r="F261" s="175" t="e">
        <f>HLOOKUP(D261,#REF!, 7,FALSE)</f>
        <v>#REF!</v>
      </c>
      <c r="G261" s="175" t="e">
        <f>HLOOKUP(D261,#REF!, 8,FALSE)</f>
        <v>#REF!</v>
      </c>
      <c r="H261" s="36"/>
      <c r="I261" s="36"/>
    </row>
    <row r="262" spans="1:9" ht="44">
      <c r="A262" s="187"/>
      <c r="B262" s="13" t="s">
        <v>648</v>
      </c>
      <c r="D262" s="13" t="s">
        <v>162</v>
      </c>
      <c r="E262" s="175" t="s">
        <v>86</v>
      </c>
      <c r="F262" s="175" t="e">
        <f>HLOOKUP(D262,#REF!, 7,FALSE)</f>
        <v>#REF!</v>
      </c>
      <c r="G262" s="175" t="e">
        <f>HLOOKUP(D262,#REF!, 8,FALSE)</f>
        <v>#REF!</v>
      </c>
      <c r="H262" s="36"/>
      <c r="I262" s="36"/>
    </row>
    <row r="263" spans="1:9" ht="220">
      <c r="A263" s="187"/>
      <c r="B263" s="13" t="s">
        <v>724</v>
      </c>
      <c r="D263" s="13" t="s">
        <v>39</v>
      </c>
      <c r="E263" s="175" t="s">
        <v>86</v>
      </c>
      <c r="F263" s="175" t="e">
        <f>HLOOKUP(D263,#REF!, 7,FALSE)</f>
        <v>#REF!</v>
      </c>
      <c r="G263" s="175" t="e">
        <f>HLOOKUP(D263,#REF!, 8,FALSE)</f>
        <v>#REF!</v>
      </c>
      <c r="H263" s="36" t="s">
        <v>744</v>
      </c>
      <c r="I263" s="36" t="s">
        <v>745</v>
      </c>
    </row>
    <row r="264" spans="1:9" ht="44">
      <c r="A264" s="187"/>
      <c r="B264" s="13" t="s">
        <v>741</v>
      </c>
      <c r="D264" s="13" t="s">
        <v>39</v>
      </c>
      <c r="E264" s="175" t="s">
        <v>86</v>
      </c>
      <c r="F264" s="175" t="e">
        <f>HLOOKUP(D264,#REF!, 7,FALSE)</f>
        <v>#REF!</v>
      </c>
      <c r="G264" s="175" t="e">
        <f>HLOOKUP(D264,#REF!, 8,FALSE)</f>
        <v>#REF!</v>
      </c>
      <c r="H264" s="36" t="s">
        <v>736</v>
      </c>
      <c r="I264" s="36" t="s">
        <v>746</v>
      </c>
    </row>
    <row r="265" spans="1:9" ht="44">
      <c r="A265" s="187"/>
      <c r="B265" s="13" t="s">
        <v>741</v>
      </c>
      <c r="D265" s="13" t="s">
        <v>38</v>
      </c>
      <c r="E265" s="175" t="s">
        <v>86</v>
      </c>
      <c r="F265" s="175" t="e">
        <f>HLOOKUP(D265,#REF!, 7,FALSE)</f>
        <v>#REF!</v>
      </c>
      <c r="G265" s="175" t="e">
        <f>HLOOKUP(D265,#REF!, 8,FALSE)</f>
        <v>#REF!</v>
      </c>
      <c r="H265" s="36" t="s">
        <v>736</v>
      </c>
      <c r="I265" s="36" t="s">
        <v>735</v>
      </c>
    </row>
    <row r="266" spans="1:9" ht="14">
      <c r="A266" s="187"/>
      <c r="B266" s="13" t="s">
        <v>648</v>
      </c>
      <c r="D266" s="13" t="s">
        <v>795</v>
      </c>
      <c r="E266" s="218" t="s">
        <v>797</v>
      </c>
      <c r="F266" s="218" t="s">
        <v>287</v>
      </c>
      <c r="G266" s="218" t="s">
        <v>718</v>
      </c>
    </row>
    <row r="267" spans="1:9" ht="14">
      <c r="A267" s="187"/>
      <c r="B267" s="13" t="s">
        <v>804</v>
      </c>
      <c r="D267" s="13" t="s">
        <v>799</v>
      </c>
      <c r="E267" s="218" t="s">
        <v>797</v>
      </c>
      <c r="F267" s="218" t="s">
        <v>279</v>
      </c>
      <c r="G267" s="218" t="s">
        <v>718</v>
      </c>
      <c r="H267" s="13" t="s">
        <v>255</v>
      </c>
      <c r="I267" s="13" t="s">
        <v>799</v>
      </c>
    </row>
    <row r="268" spans="1:9" ht="14">
      <c r="A268" s="187"/>
      <c r="B268" s="13" t="s">
        <v>648</v>
      </c>
      <c r="D268" s="13" t="s">
        <v>800</v>
      </c>
      <c r="E268" s="218" t="s">
        <v>797</v>
      </c>
      <c r="F268" s="218" t="s">
        <v>282</v>
      </c>
      <c r="G268" s="218" t="s">
        <v>718</v>
      </c>
    </row>
    <row r="269" spans="1:9" ht="14">
      <c r="A269" s="187"/>
      <c r="B269" s="13" t="s">
        <v>648</v>
      </c>
      <c r="D269" s="13" t="s">
        <v>801</v>
      </c>
      <c r="E269" s="218" t="s">
        <v>797</v>
      </c>
      <c r="F269" s="218" t="s">
        <v>284</v>
      </c>
      <c r="G269" s="218" t="s">
        <v>718</v>
      </c>
    </row>
    <row r="270" spans="1:9" ht="14">
      <c r="A270" s="187"/>
      <c r="B270" s="13" t="s">
        <v>629</v>
      </c>
      <c r="D270" s="13" t="s">
        <v>197</v>
      </c>
      <c r="E270" s="218" t="s">
        <v>797</v>
      </c>
      <c r="F270" s="218" t="s">
        <v>584</v>
      </c>
      <c r="G270" s="218" t="s">
        <v>806</v>
      </c>
    </row>
    <row r="271" spans="1:9" ht="14">
      <c r="B271" s="13" t="s">
        <v>629</v>
      </c>
      <c r="D271" s="13" t="s">
        <v>198</v>
      </c>
      <c r="E271" s="218" t="s">
        <v>797</v>
      </c>
      <c r="F271" s="218" t="s">
        <v>584</v>
      </c>
      <c r="G271" s="218" t="s">
        <v>806</v>
      </c>
    </row>
    <row r="272" spans="1:9" ht="28">
      <c r="B272" s="13" t="s">
        <v>629</v>
      </c>
      <c r="D272" s="13" t="s">
        <v>314</v>
      </c>
      <c r="E272" s="221" t="s">
        <v>526</v>
      </c>
      <c r="F272" s="221" t="s">
        <v>584</v>
      </c>
      <c r="G272" s="221" t="s">
        <v>806</v>
      </c>
    </row>
    <row r="273" spans="1:10" ht="28">
      <c r="B273" s="13" t="s">
        <v>629</v>
      </c>
      <c r="D273" s="13" t="s">
        <v>316</v>
      </c>
      <c r="E273" s="221" t="s">
        <v>526</v>
      </c>
      <c r="F273" s="221" t="s">
        <v>584</v>
      </c>
      <c r="G273" s="221" t="s">
        <v>806</v>
      </c>
    </row>
    <row r="274" spans="1:10" ht="14">
      <c r="B274" s="13" t="s">
        <v>629</v>
      </c>
      <c r="D274" s="13" t="s">
        <v>314</v>
      </c>
      <c r="E274" s="221" t="s">
        <v>749</v>
      </c>
      <c r="F274" s="221" t="s">
        <v>584</v>
      </c>
      <c r="G274" s="221" t="s">
        <v>806</v>
      </c>
    </row>
    <row r="275" spans="1:10" ht="14">
      <c r="B275" s="13" t="s">
        <v>629</v>
      </c>
      <c r="D275" s="13" t="s">
        <v>316</v>
      </c>
      <c r="E275" s="221" t="s">
        <v>749</v>
      </c>
      <c r="F275" s="221" t="s">
        <v>584</v>
      </c>
      <c r="G275" s="221" t="s">
        <v>806</v>
      </c>
    </row>
    <row r="276" spans="1:10" ht="14">
      <c r="B276" s="13" t="s">
        <v>648</v>
      </c>
      <c r="D276" s="13" t="s">
        <v>197</v>
      </c>
      <c r="E276" s="221" t="s">
        <v>749</v>
      </c>
      <c r="F276" s="221" t="s">
        <v>584</v>
      </c>
      <c r="G276" s="221" t="s">
        <v>806</v>
      </c>
    </row>
    <row r="277" spans="1:10" ht="14">
      <c r="B277" s="13" t="s">
        <v>648</v>
      </c>
      <c r="D277" s="13" t="s">
        <v>198</v>
      </c>
      <c r="E277" s="221" t="s">
        <v>749</v>
      </c>
      <c r="F277" s="221" t="s">
        <v>584</v>
      </c>
      <c r="G277" s="221" t="s">
        <v>806</v>
      </c>
    </row>
    <row r="278" spans="1:10" ht="14">
      <c r="B278" s="13" t="s">
        <v>804</v>
      </c>
      <c r="D278" s="13" t="s">
        <v>255</v>
      </c>
      <c r="E278" s="218" t="s">
        <v>797</v>
      </c>
      <c r="F278" s="218" t="s">
        <v>279</v>
      </c>
      <c r="G278" s="218" t="s">
        <v>718</v>
      </c>
      <c r="H278" s="13" t="s">
        <v>799</v>
      </c>
      <c r="I278" s="13" t="s">
        <v>255</v>
      </c>
    </row>
    <row r="279" spans="1:10" ht="14">
      <c r="B279" s="13" t="s">
        <v>808</v>
      </c>
      <c r="D279" s="13" t="s">
        <v>255</v>
      </c>
      <c r="E279" s="218" t="s">
        <v>797</v>
      </c>
      <c r="F279" s="218" t="s">
        <v>269</v>
      </c>
      <c r="G279" s="218" t="s">
        <v>809</v>
      </c>
      <c r="H279" s="13" t="s">
        <v>718</v>
      </c>
      <c r="I279" s="13" t="s">
        <v>809</v>
      </c>
    </row>
    <row r="280" spans="1:10" ht="14">
      <c r="B280" s="13" t="s">
        <v>648</v>
      </c>
      <c r="D280" s="13" t="s">
        <v>314</v>
      </c>
      <c r="E280" s="221" t="s">
        <v>749</v>
      </c>
      <c r="F280" s="221" t="s">
        <v>185</v>
      </c>
      <c r="G280" s="221" t="s">
        <v>806</v>
      </c>
    </row>
    <row r="281" spans="1:10" ht="14">
      <c r="B281" s="13" t="s">
        <v>648</v>
      </c>
      <c r="D281" s="13" t="s">
        <v>316</v>
      </c>
      <c r="E281" s="221" t="s">
        <v>749</v>
      </c>
      <c r="F281" s="221" t="s">
        <v>186</v>
      </c>
      <c r="G281" s="221" t="s">
        <v>806</v>
      </c>
    </row>
    <row r="282" spans="1:10" ht="14">
      <c r="B282" s="13" t="s">
        <v>648</v>
      </c>
      <c r="D282" s="13" t="s">
        <v>810</v>
      </c>
      <c r="E282" s="221" t="s">
        <v>749</v>
      </c>
      <c r="F282" s="221" t="s">
        <v>143</v>
      </c>
      <c r="G282" s="221" t="s">
        <v>813</v>
      </c>
    </row>
    <row r="283" spans="1:10" ht="14">
      <c r="B283" s="13" t="s">
        <v>648</v>
      </c>
      <c r="D283" s="13" t="s">
        <v>811</v>
      </c>
      <c r="E283" s="221" t="s">
        <v>749</v>
      </c>
      <c r="F283" s="221" t="s">
        <v>554</v>
      </c>
      <c r="G283" s="221" t="s">
        <v>814</v>
      </c>
    </row>
    <row r="284" spans="1:10" ht="14">
      <c r="B284" s="13" t="s">
        <v>648</v>
      </c>
      <c r="D284" s="13" t="s">
        <v>815</v>
      </c>
      <c r="E284" s="218" t="s">
        <v>797</v>
      </c>
      <c r="F284" s="218" t="s">
        <v>286</v>
      </c>
      <c r="G284" s="218" t="s">
        <v>718</v>
      </c>
    </row>
    <row r="285" spans="1:10">
      <c r="A285" s="172" t="s">
        <v>986</v>
      </c>
    </row>
    <row r="286" spans="1:10">
      <c r="B286" s="13" t="s">
        <v>884</v>
      </c>
      <c r="D286" s="13" t="s">
        <v>852</v>
      </c>
      <c r="H286" s="13" t="s">
        <v>749</v>
      </c>
      <c r="I286" s="13" t="s">
        <v>852</v>
      </c>
    </row>
    <row r="287" spans="1:10" ht="167.25" customHeight="1">
      <c r="B287" s="13" t="s">
        <v>724</v>
      </c>
      <c r="D287" s="13" t="s">
        <v>53</v>
      </c>
      <c r="E287" s="175" t="s">
        <v>86</v>
      </c>
      <c r="F287" s="175" t="e">
        <f>HLOOKUP(D287,#REF!, 7,FALSE)</f>
        <v>#REF!</v>
      </c>
      <c r="G287" s="175" t="e">
        <f>HLOOKUP(D287,#REF!, 8,FALSE)</f>
        <v>#REF!</v>
      </c>
      <c r="H287" s="11" t="s">
        <v>20</v>
      </c>
      <c r="I287" s="11" t="s">
        <v>989</v>
      </c>
      <c r="J287" s="14" t="s">
        <v>990</v>
      </c>
    </row>
    <row r="288" spans="1:10" ht="132">
      <c r="B288" s="13" t="s">
        <v>724</v>
      </c>
      <c r="D288" s="13" t="s">
        <v>49</v>
      </c>
      <c r="E288" s="175" t="s">
        <v>86</v>
      </c>
      <c r="F288" s="175" t="e">
        <f>HLOOKUP(D288,#REF!, 7,FALSE)</f>
        <v>#REF!</v>
      </c>
      <c r="G288" s="175" t="e">
        <f>HLOOKUP(D288,#REF!, 8,FALSE)</f>
        <v>#REF!</v>
      </c>
      <c r="H288" s="11" t="s">
        <v>16</v>
      </c>
      <c r="I288" s="11" t="s">
        <v>854</v>
      </c>
    </row>
    <row r="289" spans="2:9" ht="132">
      <c r="B289" s="13" t="s">
        <v>724</v>
      </c>
      <c r="D289" s="13" t="s">
        <v>49</v>
      </c>
      <c r="E289" s="218" t="s">
        <v>797</v>
      </c>
      <c r="F289" s="218" t="s">
        <v>127</v>
      </c>
      <c r="G289" s="218" t="s">
        <v>718</v>
      </c>
      <c r="H289" s="11" t="s">
        <v>16</v>
      </c>
      <c r="I289" s="11" t="s">
        <v>854</v>
      </c>
    </row>
    <row r="290" spans="2:9" ht="132">
      <c r="B290" s="13" t="s">
        <v>724</v>
      </c>
      <c r="D290" s="13" t="s">
        <v>53</v>
      </c>
      <c r="E290" s="218" t="s">
        <v>797</v>
      </c>
      <c r="F290" s="218" t="s">
        <v>134</v>
      </c>
      <c r="G290" s="218" t="s">
        <v>718</v>
      </c>
      <c r="H290" s="11" t="s">
        <v>20</v>
      </c>
      <c r="I290" s="11" t="s">
        <v>853</v>
      </c>
    </row>
    <row r="291" spans="2:9" ht="44">
      <c r="B291" s="13" t="s">
        <v>804</v>
      </c>
      <c r="D291" s="13" t="s">
        <v>856</v>
      </c>
      <c r="E291" s="218" t="s">
        <v>797</v>
      </c>
      <c r="F291" s="218" t="s">
        <v>139</v>
      </c>
      <c r="G291" s="218" t="s">
        <v>876</v>
      </c>
      <c r="H291" s="11" t="s">
        <v>212</v>
      </c>
      <c r="I291" s="11" t="s">
        <v>856</v>
      </c>
    </row>
    <row r="292" spans="2:9" ht="44">
      <c r="B292" s="13" t="s">
        <v>804</v>
      </c>
      <c r="D292" s="13" t="s">
        <v>857</v>
      </c>
      <c r="E292" s="218" t="s">
        <v>797</v>
      </c>
      <c r="F292" s="218" t="s">
        <v>188</v>
      </c>
      <c r="G292" s="218" t="s">
        <v>876</v>
      </c>
      <c r="H292" s="11" t="s">
        <v>213</v>
      </c>
      <c r="I292" s="11" t="s">
        <v>857</v>
      </c>
    </row>
    <row r="293" spans="2:9" ht="44">
      <c r="B293" s="13" t="s">
        <v>804</v>
      </c>
      <c r="D293" s="13" t="s">
        <v>858</v>
      </c>
      <c r="E293" s="218" t="s">
        <v>797</v>
      </c>
      <c r="F293" s="218" t="s">
        <v>140</v>
      </c>
      <c r="G293" s="218" t="s">
        <v>876</v>
      </c>
      <c r="H293" s="11" t="s">
        <v>214</v>
      </c>
      <c r="I293" s="11" t="s">
        <v>858</v>
      </c>
    </row>
    <row r="294" spans="2:9" ht="44">
      <c r="B294" s="13" t="s">
        <v>804</v>
      </c>
      <c r="D294" s="13" t="s">
        <v>859</v>
      </c>
      <c r="E294" s="218" t="s">
        <v>797</v>
      </c>
      <c r="F294" s="218" t="s">
        <v>141</v>
      </c>
      <c r="G294" s="218" t="s">
        <v>876</v>
      </c>
      <c r="H294" s="11" t="s">
        <v>215</v>
      </c>
      <c r="I294" s="11" t="s">
        <v>859</v>
      </c>
    </row>
    <row r="295" spans="2:9" ht="44">
      <c r="B295" s="13" t="s">
        <v>804</v>
      </c>
      <c r="D295" s="13" t="s">
        <v>860</v>
      </c>
      <c r="E295" s="218" t="s">
        <v>797</v>
      </c>
      <c r="F295" s="218" t="s">
        <v>142</v>
      </c>
      <c r="G295" s="218" t="s">
        <v>876</v>
      </c>
      <c r="H295" s="11" t="s">
        <v>216</v>
      </c>
      <c r="I295" s="11" t="s">
        <v>860</v>
      </c>
    </row>
    <row r="296" spans="2:9" ht="44">
      <c r="B296" s="13" t="s">
        <v>804</v>
      </c>
      <c r="D296" s="13" t="s">
        <v>861</v>
      </c>
      <c r="E296" s="218" t="s">
        <v>797</v>
      </c>
      <c r="F296" s="218" t="s">
        <v>143</v>
      </c>
      <c r="G296" s="218" t="s">
        <v>876</v>
      </c>
      <c r="H296" s="11" t="s">
        <v>217</v>
      </c>
      <c r="I296" s="11" t="s">
        <v>861</v>
      </c>
    </row>
    <row r="297" spans="2:9" ht="44">
      <c r="B297" s="13" t="s">
        <v>804</v>
      </c>
      <c r="D297" s="13" t="s">
        <v>862</v>
      </c>
      <c r="E297" s="218" t="s">
        <v>797</v>
      </c>
      <c r="F297" s="218" t="s">
        <v>189</v>
      </c>
      <c r="G297" s="218" t="s">
        <v>876</v>
      </c>
      <c r="H297" s="11" t="s">
        <v>218</v>
      </c>
      <c r="I297" s="11" t="s">
        <v>862</v>
      </c>
    </row>
    <row r="298" spans="2:9" ht="44">
      <c r="B298" s="13" t="s">
        <v>804</v>
      </c>
      <c r="D298" s="13" t="s">
        <v>863</v>
      </c>
      <c r="E298" s="218" t="s">
        <v>797</v>
      </c>
      <c r="F298" s="218" t="s">
        <v>144</v>
      </c>
      <c r="G298" s="218" t="s">
        <v>876</v>
      </c>
      <c r="H298" s="11" t="s">
        <v>219</v>
      </c>
      <c r="I298" s="11" t="s">
        <v>863</v>
      </c>
    </row>
    <row r="299" spans="2:9" ht="44">
      <c r="B299" s="13" t="s">
        <v>804</v>
      </c>
      <c r="D299" s="13" t="s">
        <v>864</v>
      </c>
      <c r="E299" s="218" t="s">
        <v>797</v>
      </c>
      <c r="F299" s="218" t="s">
        <v>145</v>
      </c>
      <c r="G299" s="218" t="s">
        <v>876</v>
      </c>
      <c r="H299" s="11" t="s">
        <v>220</v>
      </c>
      <c r="I299" s="11" t="s">
        <v>864</v>
      </c>
    </row>
    <row r="300" spans="2:9" ht="44">
      <c r="B300" s="13" t="s">
        <v>804</v>
      </c>
      <c r="D300" s="13" t="s">
        <v>865</v>
      </c>
      <c r="E300" s="218" t="s">
        <v>797</v>
      </c>
      <c r="F300" s="218" t="s">
        <v>146</v>
      </c>
      <c r="G300" s="218" t="s">
        <v>876</v>
      </c>
      <c r="H300" s="11" t="s">
        <v>221</v>
      </c>
      <c r="I300" s="11" t="s">
        <v>865</v>
      </c>
    </row>
    <row r="301" spans="2:9" ht="44">
      <c r="B301" s="13" t="s">
        <v>804</v>
      </c>
      <c r="D301" s="13" t="s">
        <v>866</v>
      </c>
      <c r="E301" s="218" t="s">
        <v>797</v>
      </c>
      <c r="F301" s="218" t="s">
        <v>147</v>
      </c>
      <c r="G301" s="218" t="s">
        <v>876</v>
      </c>
      <c r="H301" s="11" t="s">
        <v>222</v>
      </c>
      <c r="I301" s="11" t="s">
        <v>866</v>
      </c>
    </row>
    <row r="302" spans="2:9" ht="44">
      <c r="B302" s="13" t="s">
        <v>804</v>
      </c>
      <c r="D302" s="13" t="s">
        <v>867</v>
      </c>
      <c r="E302" s="218" t="s">
        <v>797</v>
      </c>
      <c r="F302" s="218" t="s">
        <v>148</v>
      </c>
      <c r="G302" s="218" t="s">
        <v>876</v>
      </c>
      <c r="H302" s="11" t="s">
        <v>223</v>
      </c>
      <c r="I302" s="11" t="s">
        <v>867</v>
      </c>
    </row>
    <row r="303" spans="2:9" ht="44">
      <c r="B303" s="13" t="s">
        <v>804</v>
      </c>
      <c r="D303" s="13" t="s">
        <v>868</v>
      </c>
      <c r="E303" s="218" t="s">
        <v>797</v>
      </c>
      <c r="F303" s="218" t="s">
        <v>149</v>
      </c>
      <c r="G303" s="218" t="s">
        <v>876</v>
      </c>
      <c r="H303" s="11" t="s">
        <v>224</v>
      </c>
      <c r="I303" s="11" t="s">
        <v>868</v>
      </c>
    </row>
    <row r="304" spans="2:9" ht="44">
      <c r="B304" s="13" t="s">
        <v>804</v>
      </c>
      <c r="D304" s="13" t="s">
        <v>869</v>
      </c>
      <c r="E304" s="218" t="s">
        <v>797</v>
      </c>
      <c r="F304" s="218" t="s">
        <v>261</v>
      </c>
      <c r="G304" s="218" t="s">
        <v>876</v>
      </c>
      <c r="H304" s="11" t="s">
        <v>225</v>
      </c>
      <c r="I304" s="11" t="s">
        <v>869</v>
      </c>
    </row>
    <row r="305" spans="2:9" ht="44">
      <c r="B305" s="13" t="s">
        <v>804</v>
      </c>
      <c r="D305" s="13" t="s">
        <v>870</v>
      </c>
      <c r="E305" s="218" t="s">
        <v>797</v>
      </c>
      <c r="F305" s="218" t="s">
        <v>260</v>
      </c>
      <c r="G305" s="218" t="s">
        <v>876</v>
      </c>
      <c r="H305" s="11" t="s">
        <v>226</v>
      </c>
      <c r="I305" s="11" t="s">
        <v>870</v>
      </c>
    </row>
    <row r="306" spans="2:9" ht="44">
      <c r="B306" s="13" t="s">
        <v>804</v>
      </c>
      <c r="D306" s="13" t="s">
        <v>871</v>
      </c>
      <c r="E306" s="218" t="s">
        <v>797</v>
      </c>
      <c r="F306" s="218" t="s">
        <v>263</v>
      </c>
      <c r="G306" s="218" t="s">
        <v>876</v>
      </c>
      <c r="H306" s="11" t="s">
        <v>227</v>
      </c>
      <c r="I306" s="11" t="s">
        <v>871</v>
      </c>
    </row>
    <row r="307" spans="2:9" ht="44">
      <c r="B307" s="13" t="s">
        <v>804</v>
      </c>
      <c r="D307" s="13" t="s">
        <v>872</v>
      </c>
      <c r="E307" s="218" t="s">
        <v>797</v>
      </c>
      <c r="F307" s="218" t="s">
        <v>258</v>
      </c>
      <c r="G307" s="218" t="s">
        <v>876</v>
      </c>
      <c r="H307" s="11" t="s">
        <v>228</v>
      </c>
      <c r="I307" s="11" t="s">
        <v>872</v>
      </c>
    </row>
    <row r="308" spans="2:9" ht="44">
      <c r="B308" s="13" t="s">
        <v>804</v>
      </c>
      <c r="D308" s="13" t="s">
        <v>873</v>
      </c>
      <c r="E308" s="218" t="s">
        <v>797</v>
      </c>
      <c r="F308" s="218" t="s">
        <v>259</v>
      </c>
      <c r="G308" s="218" t="s">
        <v>876</v>
      </c>
      <c r="H308" s="11" t="s">
        <v>229</v>
      </c>
      <c r="I308" s="11" t="s">
        <v>873</v>
      </c>
    </row>
    <row r="309" spans="2:9" ht="44">
      <c r="B309" s="13" t="s">
        <v>804</v>
      </c>
      <c r="D309" s="13" t="s">
        <v>874</v>
      </c>
      <c r="E309" s="218" t="s">
        <v>797</v>
      </c>
      <c r="F309" s="218" t="s">
        <v>266</v>
      </c>
      <c r="G309" s="218" t="s">
        <v>876</v>
      </c>
      <c r="H309" s="11" t="s">
        <v>230</v>
      </c>
      <c r="I309" s="11" t="s">
        <v>874</v>
      </c>
    </row>
    <row r="310" spans="2:9" ht="44">
      <c r="B310" s="13" t="s">
        <v>804</v>
      </c>
      <c r="D310" s="13" t="s">
        <v>875</v>
      </c>
      <c r="E310" s="218" t="s">
        <v>797</v>
      </c>
      <c r="F310" s="218" t="s">
        <v>268</v>
      </c>
      <c r="G310" s="218" t="s">
        <v>876</v>
      </c>
      <c r="H310" s="11" t="s">
        <v>877</v>
      </c>
      <c r="I310" s="11" t="s">
        <v>875</v>
      </c>
    </row>
    <row r="311" spans="2:9" ht="44">
      <c r="B311" s="13" t="s">
        <v>804</v>
      </c>
      <c r="D311" s="13" t="s">
        <v>878</v>
      </c>
      <c r="E311" s="218" t="s">
        <v>797</v>
      </c>
      <c r="F311" s="218" t="s">
        <v>267</v>
      </c>
      <c r="G311" s="218" t="s">
        <v>809</v>
      </c>
      <c r="H311" s="11" t="s">
        <v>232</v>
      </c>
      <c r="I311" s="11" t="s">
        <v>878</v>
      </c>
    </row>
    <row r="312" spans="2:9" ht="44">
      <c r="B312" s="13" t="s">
        <v>804</v>
      </c>
      <c r="D312" s="13" t="s">
        <v>879</v>
      </c>
      <c r="E312" s="218" t="s">
        <v>797</v>
      </c>
      <c r="F312" s="218" t="s">
        <v>271</v>
      </c>
      <c r="G312" s="218" t="s">
        <v>809</v>
      </c>
      <c r="H312" s="11" t="s">
        <v>233</v>
      </c>
      <c r="I312" s="11" t="s">
        <v>879</v>
      </c>
    </row>
    <row r="313" spans="2:9" ht="44">
      <c r="B313" s="13" t="s">
        <v>804</v>
      </c>
      <c r="D313" s="13" t="s">
        <v>880</v>
      </c>
      <c r="E313" s="218" t="s">
        <v>797</v>
      </c>
      <c r="F313" s="218" t="s">
        <v>264</v>
      </c>
      <c r="G313" s="218" t="s">
        <v>809</v>
      </c>
      <c r="H313" s="11" t="s">
        <v>234</v>
      </c>
      <c r="I313" s="11" t="s">
        <v>880</v>
      </c>
    </row>
    <row r="314" spans="2:9" ht="44">
      <c r="B314" s="13" t="s">
        <v>804</v>
      </c>
      <c r="D314" s="13" t="s">
        <v>881</v>
      </c>
      <c r="E314" s="218" t="s">
        <v>797</v>
      </c>
      <c r="F314" s="218" t="s">
        <v>265</v>
      </c>
      <c r="G314" s="218" t="s">
        <v>809</v>
      </c>
      <c r="H314" s="11" t="s">
        <v>235</v>
      </c>
      <c r="I314" s="11" t="s">
        <v>881</v>
      </c>
    </row>
    <row r="315" spans="2:9" ht="44">
      <c r="B315" s="13" t="s">
        <v>804</v>
      </c>
      <c r="D315" s="13" t="s">
        <v>882</v>
      </c>
      <c r="E315" s="218" t="s">
        <v>797</v>
      </c>
      <c r="F315" s="218" t="s">
        <v>270</v>
      </c>
      <c r="G315" s="218" t="s">
        <v>809</v>
      </c>
      <c r="H315" s="11" t="s">
        <v>236</v>
      </c>
      <c r="I315" s="11" t="s">
        <v>882</v>
      </c>
    </row>
    <row r="316" spans="2:9" ht="44">
      <c r="B316" s="13" t="s">
        <v>804</v>
      </c>
      <c r="D316" s="13" t="s">
        <v>883</v>
      </c>
      <c r="E316" s="218" t="s">
        <v>797</v>
      </c>
      <c r="F316" s="218" t="s">
        <v>262</v>
      </c>
      <c r="G316" s="218" t="s">
        <v>809</v>
      </c>
      <c r="H316" s="11" t="s">
        <v>238</v>
      </c>
      <c r="I316" s="11" t="s">
        <v>883</v>
      </c>
    </row>
    <row r="317" spans="2:9" ht="44">
      <c r="B317" s="13" t="s">
        <v>804</v>
      </c>
      <c r="D317" s="13" t="s">
        <v>885</v>
      </c>
      <c r="E317" s="218" t="s">
        <v>797</v>
      </c>
      <c r="F317" s="218" t="s">
        <v>554</v>
      </c>
      <c r="G317" s="218" t="s">
        <v>893</v>
      </c>
      <c r="H317" s="11" t="s">
        <v>239</v>
      </c>
      <c r="I317" s="11" t="s">
        <v>885</v>
      </c>
    </row>
    <row r="318" spans="2:9" ht="44">
      <c r="B318" s="13" t="s">
        <v>804</v>
      </c>
      <c r="D318" s="13" t="s">
        <v>886</v>
      </c>
      <c r="E318" s="218" t="s">
        <v>797</v>
      </c>
      <c r="F318" s="218" t="s">
        <v>555</v>
      </c>
      <c r="G318" s="218" t="s">
        <v>893</v>
      </c>
      <c r="H318" s="11" t="s">
        <v>240</v>
      </c>
      <c r="I318" s="11" t="s">
        <v>886</v>
      </c>
    </row>
    <row r="319" spans="2:9" ht="44">
      <c r="B319" s="13" t="s">
        <v>804</v>
      </c>
      <c r="D319" s="13" t="s">
        <v>887</v>
      </c>
      <c r="E319" s="218" t="s">
        <v>797</v>
      </c>
      <c r="F319" s="218" t="s">
        <v>556</v>
      </c>
      <c r="G319" s="218" t="s">
        <v>893</v>
      </c>
      <c r="H319" s="11" t="s">
        <v>241</v>
      </c>
      <c r="I319" s="11" t="s">
        <v>887</v>
      </c>
    </row>
    <row r="320" spans="2:9" ht="44">
      <c r="B320" s="13" t="s">
        <v>804</v>
      </c>
      <c r="D320" s="13" t="s">
        <v>888</v>
      </c>
      <c r="E320" s="218" t="s">
        <v>797</v>
      </c>
      <c r="F320" s="218" t="s">
        <v>557</v>
      </c>
      <c r="G320" s="218" t="s">
        <v>893</v>
      </c>
      <c r="H320" s="11" t="s">
        <v>242</v>
      </c>
      <c r="I320" s="11" t="s">
        <v>888</v>
      </c>
    </row>
    <row r="321" spans="2:9" ht="44">
      <c r="B321" s="13" t="s">
        <v>804</v>
      </c>
      <c r="D321" s="13" t="s">
        <v>889</v>
      </c>
      <c r="E321" s="218" t="s">
        <v>797</v>
      </c>
      <c r="F321" s="218" t="s">
        <v>558</v>
      </c>
      <c r="G321" s="218" t="s">
        <v>893</v>
      </c>
      <c r="H321" s="11" t="s">
        <v>243</v>
      </c>
      <c r="I321" s="11" t="s">
        <v>889</v>
      </c>
    </row>
    <row r="322" spans="2:9" ht="44">
      <c r="B322" s="13" t="s">
        <v>891</v>
      </c>
      <c r="D322" s="13" t="s">
        <v>889</v>
      </c>
      <c r="E322" s="218" t="s">
        <v>797</v>
      </c>
      <c r="F322" s="218" t="s">
        <v>558</v>
      </c>
      <c r="G322" s="218" t="s">
        <v>893</v>
      </c>
      <c r="H322" s="11" t="s">
        <v>386</v>
      </c>
      <c r="I322" s="11" t="s">
        <v>892</v>
      </c>
    </row>
    <row r="323" spans="2:9" ht="44">
      <c r="B323" s="13" t="s">
        <v>804</v>
      </c>
      <c r="D323" s="13" t="s">
        <v>895</v>
      </c>
      <c r="E323" s="218" t="s">
        <v>797</v>
      </c>
      <c r="F323" s="218" t="s">
        <v>282</v>
      </c>
      <c r="G323" s="218" t="s">
        <v>718</v>
      </c>
      <c r="H323" s="11" t="s">
        <v>33</v>
      </c>
      <c r="I323" s="11" t="s">
        <v>895</v>
      </c>
    </row>
    <row r="324" spans="2:9" ht="44">
      <c r="B324" s="13" t="s">
        <v>804</v>
      </c>
      <c r="D324" s="13" t="s">
        <v>896</v>
      </c>
      <c r="E324" s="218" t="s">
        <v>797</v>
      </c>
      <c r="F324" s="218" t="s">
        <v>284</v>
      </c>
      <c r="G324" s="218" t="s">
        <v>718</v>
      </c>
      <c r="H324" s="11" t="s">
        <v>32</v>
      </c>
      <c r="I324" s="11" t="s">
        <v>896</v>
      </c>
    </row>
    <row r="325" spans="2:9" ht="44">
      <c r="B325" s="13" t="s">
        <v>901</v>
      </c>
      <c r="D325" s="13" t="s">
        <v>897</v>
      </c>
      <c r="E325" s="218" t="s">
        <v>797</v>
      </c>
      <c r="F325" s="218" t="s">
        <v>286</v>
      </c>
      <c r="G325" s="218" t="s">
        <v>718</v>
      </c>
      <c r="H325" s="11" t="s">
        <v>463</v>
      </c>
      <c r="I325" s="11" t="s">
        <v>897</v>
      </c>
    </row>
    <row r="326" spans="2:9" ht="44">
      <c r="B326" s="13" t="s">
        <v>901</v>
      </c>
      <c r="D326" s="13" t="s">
        <v>903</v>
      </c>
      <c r="E326" s="218" t="s">
        <v>797</v>
      </c>
      <c r="F326" s="218" t="s">
        <v>283</v>
      </c>
      <c r="G326" s="218" t="s">
        <v>718</v>
      </c>
      <c r="H326" s="11" t="s">
        <v>800</v>
      </c>
      <c r="I326" s="11" t="s">
        <v>903</v>
      </c>
    </row>
    <row r="327" spans="2:9" ht="44">
      <c r="B327" s="13" t="s">
        <v>901</v>
      </c>
      <c r="D327" s="13" t="s">
        <v>902</v>
      </c>
      <c r="E327" s="218" t="s">
        <v>797</v>
      </c>
      <c r="F327" s="218" t="s">
        <v>285</v>
      </c>
      <c r="G327" s="218" t="s">
        <v>718</v>
      </c>
      <c r="H327" s="11" t="s">
        <v>801</v>
      </c>
      <c r="I327" s="11" t="s">
        <v>902</v>
      </c>
    </row>
    <row r="328" spans="2:9" ht="44">
      <c r="B328" s="13" t="s">
        <v>910</v>
      </c>
      <c r="D328" s="13" t="s">
        <v>406</v>
      </c>
      <c r="E328" s="218" t="s">
        <v>520</v>
      </c>
      <c r="F328" s="218" t="s">
        <v>137</v>
      </c>
      <c r="G328" s="218" t="s">
        <v>196</v>
      </c>
      <c r="H328" s="11" t="s">
        <v>697</v>
      </c>
      <c r="I328" s="11" t="s">
        <v>196</v>
      </c>
    </row>
    <row r="329" spans="2:9" ht="14">
      <c r="B329" s="13" t="s">
        <v>968</v>
      </c>
      <c r="D329" s="13" t="s">
        <v>395</v>
      </c>
      <c r="E329" s="218" t="s">
        <v>520</v>
      </c>
      <c r="F329" s="218" t="s">
        <v>133</v>
      </c>
      <c r="G329" s="218" t="s">
        <v>697</v>
      </c>
    </row>
    <row r="330" spans="2:9" ht="14">
      <c r="B330" s="13" t="s">
        <v>968</v>
      </c>
      <c r="D330" s="13" t="s">
        <v>906</v>
      </c>
      <c r="E330" s="218" t="s">
        <v>520</v>
      </c>
      <c r="F330" s="218" t="s">
        <v>135</v>
      </c>
      <c r="G330" s="218" t="s">
        <v>196</v>
      </c>
    </row>
    <row r="331" spans="2:9" ht="44">
      <c r="B331" s="13" t="s">
        <v>901</v>
      </c>
      <c r="D331" s="13" t="s">
        <v>907</v>
      </c>
      <c r="E331" s="218" t="s">
        <v>520</v>
      </c>
      <c r="F331" s="218" t="s">
        <v>187</v>
      </c>
      <c r="G331" s="218" t="s">
        <v>196</v>
      </c>
      <c r="H331" s="11" t="s">
        <v>306</v>
      </c>
      <c r="I331" s="11" t="s">
        <v>907</v>
      </c>
    </row>
    <row r="332" spans="2:9" ht="14">
      <c r="B332" s="13" t="s">
        <v>968</v>
      </c>
      <c r="D332" s="13" t="s">
        <v>908</v>
      </c>
      <c r="E332" s="221" t="s">
        <v>852</v>
      </c>
      <c r="F332" s="221" t="s">
        <v>132</v>
      </c>
      <c r="G332" s="221" t="s">
        <v>615</v>
      </c>
    </row>
    <row r="333" spans="2:9" ht="44">
      <c r="B333" s="13" t="s">
        <v>910</v>
      </c>
      <c r="D333" s="13" t="s">
        <v>911</v>
      </c>
      <c r="E333" s="221" t="s">
        <v>852</v>
      </c>
      <c r="F333" s="229"/>
      <c r="G333" s="221" t="s">
        <v>911</v>
      </c>
      <c r="H333" s="11" t="s">
        <v>912</v>
      </c>
      <c r="I333" s="11" t="s">
        <v>911</v>
      </c>
    </row>
    <row r="334" spans="2:9" ht="44">
      <c r="B334" s="13" t="s">
        <v>901</v>
      </c>
      <c r="D334" s="13" t="s">
        <v>913</v>
      </c>
      <c r="E334" s="221" t="s">
        <v>852</v>
      </c>
      <c r="F334" s="221" t="s">
        <v>133</v>
      </c>
      <c r="G334" s="221" t="s">
        <v>911</v>
      </c>
      <c r="H334" s="11" t="s">
        <v>751</v>
      </c>
      <c r="I334" s="11" t="s">
        <v>913</v>
      </c>
    </row>
    <row r="335" spans="2:9" ht="44">
      <c r="B335" s="13" t="s">
        <v>901</v>
      </c>
      <c r="D335" s="13" t="s">
        <v>914</v>
      </c>
      <c r="E335" s="221" t="s">
        <v>852</v>
      </c>
      <c r="F335" s="221" t="s">
        <v>134</v>
      </c>
      <c r="G335" s="221" t="s">
        <v>911</v>
      </c>
      <c r="H335" s="11" t="s">
        <v>752</v>
      </c>
      <c r="I335" s="11" t="s">
        <v>914</v>
      </c>
    </row>
    <row r="336" spans="2:9" ht="44">
      <c r="B336" s="13" t="s">
        <v>901</v>
      </c>
      <c r="D336" s="13" t="s">
        <v>915</v>
      </c>
      <c r="E336" s="221" t="s">
        <v>852</v>
      </c>
      <c r="F336" s="221" t="s">
        <v>135</v>
      </c>
      <c r="G336" s="221" t="s">
        <v>911</v>
      </c>
      <c r="H336" s="11" t="s">
        <v>753</v>
      </c>
      <c r="I336" s="11" t="s">
        <v>915</v>
      </c>
    </row>
    <row r="337" spans="2:9" ht="44">
      <c r="B337" s="13" t="s">
        <v>901</v>
      </c>
      <c r="D337" s="13" t="s">
        <v>916</v>
      </c>
      <c r="E337" s="221" t="s">
        <v>852</v>
      </c>
      <c r="F337" s="221" t="s">
        <v>136</v>
      </c>
      <c r="G337" s="221" t="s">
        <v>911</v>
      </c>
      <c r="H337" s="11" t="s">
        <v>754</v>
      </c>
      <c r="I337" s="11" t="s">
        <v>916</v>
      </c>
    </row>
    <row r="338" spans="2:9" ht="88">
      <c r="B338" s="13" t="s">
        <v>901</v>
      </c>
      <c r="D338" s="13" t="s">
        <v>917</v>
      </c>
      <c r="E338" s="221" t="s">
        <v>852</v>
      </c>
      <c r="F338" s="221" t="s">
        <v>187</v>
      </c>
      <c r="G338" s="221" t="s">
        <v>911</v>
      </c>
      <c r="H338" s="11" t="s">
        <v>755</v>
      </c>
      <c r="I338" s="11" t="s">
        <v>917</v>
      </c>
    </row>
    <row r="339" spans="2:9" ht="44">
      <c r="B339" s="13" t="s">
        <v>901</v>
      </c>
      <c r="D339" s="13" t="s">
        <v>967</v>
      </c>
      <c r="E339" s="221" t="s">
        <v>852</v>
      </c>
      <c r="F339" s="221" t="s">
        <v>137</v>
      </c>
      <c r="G339" s="221" t="s">
        <v>911</v>
      </c>
      <c r="H339" s="11" t="s">
        <v>756</v>
      </c>
      <c r="I339" s="11" t="s">
        <v>918</v>
      </c>
    </row>
    <row r="340" spans="2:9" ht="44">
      <c r="B340" s="13" t="s">
        <v>901</v>
      </c>
      <c r="D340" s="13" t="s">
        <v>919</v>
      </c>
      <c r="E340" s="221" t="s">
        <v>852</v>
      </c>
      <c r="F340" s="221" t="s">
        <v>138</v>
      </c>
      <c r="G340" s="221" t="s">
        <v>911</v>
      </c>
      <c r="H340" s="11" t="s">
        <v>757</v>
      </c>
      <c r="I340" s="11" t="s">
        <v>919</v>
      </c>
    </row>
    <row r="341" spans="2:9" ht="88">
      <c r="B341" s="13" t="s">
        <v>724</v>
      </c>
      <c r="D341" s="13" t="s">
        <v>913</v>
      </c>
      <c r="E341" s="221" t="s">
        <v>852</v>
      </c>
      <c r="F341" s="221" t="s">
        <v>133</v>
      </c>
      <c r="G341" s="221" t="s">
        <v>911</v>
      </c>
      <c r="H341" s="11" t="s">
        <v>774</v>
      </c>
      <c r="I341" s="11" t="s">
        <v>921</v>
      </c>
    </row>
    <row r="342" spans="2:9" ht="88">
      <c r="B342" s="13" t="s">
        <v>724</v>
      </c>
      <c r="D342" s="13" t="s">
        <v>914</v>
      </c>
      <c r="E342" s="221" t="s">
        <v>852</v>
      </c>
      <c r="F342" s="221" t="s">
        <v>134</v>
      </c>
      <c r="G342" s="221" t="s">
        <v>911</v>
      </c>
      <c r="H342" s="11" t="s">
        <v>775</v>
      </c>
      <c r="I342" s="11" t="s">
        <v>922</v>
      </c>
    </row>
    <row r="343" spans="2:9" ht="88">
      <c r="B343" s="13" t="s">
        <v>724</v>
      </c>
      <c r="D343" s="13" t="s">
        <v>915</v>
      </c>
      <c r="E343" s="221" t="s">
        <v>852</v>
      </c>
      <c r="F343" s="221" t="s">
        <v>135</v>
      </c>
      <c r="G343" s="221" t="s">
        <v>911</v>
      </c>
      <c r="H343" s="11" t="s">
        <v>776</v>
      </c>
      <c r="I343" s="11" t="s">
        <v>923</v>
      </c>
    </row>
    <row r="344" spans="2:9" ht="88">
      <c r="B344" s="13" t="s">
        <v>724</v>
      </c>
      <c r="D344" s="13" t="s">
        <v>916</v>
      </c>
      <c r="E344" s="221" t="s">
        <v>852</v>
      </c>
      <c r="F344" s="221" t="s">
        <v>136</v>
      </c>
      <c r="G344" s="221" t="s">
        <v>911</v>
      </c>
      <c r="H344" s="11" t="s">
        <v>777</v>
      </c>
      <c r="I344" s="11" t="s">
        <v>924</v>
      </c>
    </row>
    <row r="345" spans="2:9" ht="88">
      <c r="B345" s="13" t="s">
        <v>724</v>
      </c>
      <c r="D345" s="13" t="s">
        <v>917</v>
      </c>
      <c r="E345" s="221" t="s">
        <v>852</v>
      </c>
      <c r="F345" s="221" t="s">
        <v>187</v>
      </c>
      <c r="G345" s="221" t="s">
        <v>911</v>
      </c>
      <c r="H345" s="11" t="s">
        <v>793</v>
      </c>
      <c r="I345" s="11" t="s">
        <v>925</v>
      </c>
    </row>
    <row r="346" spans="2:9" ht="44">
      <c r="B346" s="13" t="s">
        <v>724</v>
      </c>
      <c r="D346" s="13" t="s">
        <v>967</v>
      </c>
      <c r="E346" s="221" t="s">
        <v>852</v>
      </c>
      <c r="F346" s="221" t="s">
        <v>137</v>
      </c>
      <c r="G346" s="221" t="s">
        <v>911</v>
      </c>
      <c r="H346" s="11" t="s">
        <v>778</v>
      </c>
      <c r="I346" s="11" t="s">
        <v>926</v>
      </c>
    </row>
    <row r="347" spans="2:9" ht="14">
      <c r="B347" s="13" t="s">
        <v>722</v>
      </c>
      <c r="D347" s="13" t="s">
        <v>927</v>
      </c>
      <c r="E347" s="221" t="s">
        <v>852</v>
      </c>
      <c r="F347" s="229"/>
      <c r="G347" s="229"/>
    </row>
    <row r="348" spans="2:9" ht="44">
      <c r="B348" s="13" t="s">
        <v>910</v>
      </c>
      <c r="D348" s="13" t="s">
        <v>929</v>
      </c>
      <c r="E348" s="221" t="s">
        <v>852</v>
      </c>
      <c r="F348" s="229"/>
      <c r="G348" s="230" t="s">
        <v>718</v>
      </c>
      <c r="H348" s="11" t="s">
        <v>947</v>
      </c>
      <c r="I348" s="11" t="s">
        <v>929</v>
      </c>
    </row>
    <row r="349" spans="2:9" ht="44">
      <c r="B349" s="13" t="s">
        <v>901</v>
      </c>
      <c r="D349" s="13" t="s">
        <v>930</v>
      </c>
      <c r="E349" s="221" t="s">
        <v>852</v>
      </c>
      <c r="F349" s="221" t="s">
        <v>139</v>
      </c>
      <c r="G349" s="221" t="s">
        <v>718</v>
      </c>
      <c r="H349" s="11" t="s">
        <v>758</v>
      </c>
      <c r="I349" s="11" t="s">
        <v>930</v>
      </c>
    </row>
    <row r="350" spans="2:9" ht="44">
      <c r="B350" s="13" t="s">
        <v>901</v>
      </c>
      <c r="D350" s="13" t="s">
        <v>931</v>
      </c>
      <c r="E350" s="221" t="s">
        <v>852</v>
      </c>
      <c r="F350" s="221" t="s">
        <v>188</v>
      </c>
      <c r="G350" s="221" t="s">
        <v>718</v>
      </c>
      <c r="H350" s="11" t="s">
        <v>759</v>
      </c>
      <c r="I350" s="11" t="s">
        <v>931</v>
      </c>
    </row>
    <row r="351" spans="2:9" ht="44">
      <c r="B351" s="13" t="s">
        <v>901</v>
      </c>
      <c r="D351" s="13" t="s">
        <v>932</v>
      </c>
      <c r="E351" s="221" t="s">
        <v>852</v>
      </c>
      <c r="F351" s="221" t="s">
        <v>140</v>
      </c>
      <c r="G351" s="221" t="s">
        <v>718</v>
      </c>
      <c r="H351" s="11" t="s">
        <v>760</v>
      </c>
      <c r="I351" s="11" t="s">
        <v>932</v>
      </c>
    </row>
    <row r="352" spans="2:9" ht="44">
      <c r="B352" s="13" t="s">
        <v>901</v>
      </c>
      <c r="D352" s="13" t="s">
        <v>933</v>
      </c>
      <c r="E352" s="221" t="s">
        <v>852</v>
      </c>
      <c r="F352" s="221" t="s">
        <v>141</v>
      </c>
      <c r="G352" s="221" t="s">
        <v>718</v>
      </c>
      <c r="H352" s="11" t="s">
        <v>761</v>
      </c>
      <c r="I352" s="11" t="s">
        <v>933</v>
      </c>
    </row>
    <row r="353" spans="2:9" ht="44">
      <c r="B353" s="13" t="s">
        <v>901</v>
      </c>
      <c r="D353" s="13" t="s">
        <v>934</v>
      </c>
      <c r="E353" s="221" t="s">
        <v>852</v>
      </c>
      <c r="F353" s="221" t="s">
        <v>142</v>
      </c>
      <c r="G353" s="221" t="s">
        <v>718</v>
      </c>
      <c r="H353" s="11" t="s">
        <v>762</v>
      </c>
      <c r="I353" s="11" t="s">
        <v>934</v>
      </c>
    </row>
    <row r="354" spans="2:9" ht="44">
      <c r="B354" s="13" t="s">
        <v>901</v>
      </c>
      <c r="D354" s="13" t="s">
        <v>935</v>
      </c>
      <c r="E354" s="221" t="s">
        <v>852</v>
      </c>
      <c r="F354" s="221" t="s">
        <v>143</v>
      </c>
      <c r="G354" s="221" t="s">
        <v>718</v>
      </c>
      <c r="H354" s="11" t="s">
        <v>763</v>
      </c>
      <c r="I354" s="11" t="s">
        <v>935</v>
      </c>
    </row>
    <row r="355" spans="2:9" ht="44">
      <c r="B355" s="13" t="s">
        <v>901</v>
      </c>
      <c r="D355" s="13" t="s">
        <v>936</v>
      </c>
      <c r="E355" s="221" t="s">
        <v>852</v>
      </c>
      <c r="F355" s="221" t="s">
        <v>189</v>
      </c>
      <c r="G355" s="221" t="s">
        <v>718</v>
      </c>
      <c r="H355" s="11" t="s">
        <v>810</v>
      </c>
      <c r="I355" s="11" t="s">
        <v>936</v>
      </c>
    </row>
    <row r="356" spans="2:9" ht="44">
      <c r="B356" s="13" t="s">
        <v>901</v>
      </c>
      <c r="D356" s="13" t="s">
        <v>937</v>
      </c>
      <c r="E356" s="221" t="s">
        <v>852</v>
      </c>
      <c r="F356" s="221" t="s">
        <v>144</v>
      </c>
      <c r="G356" s="221" t="s">
        <v>718</v>
      </c>
      <c r="H356" s="11" t="s">
        <v>764</v>
      </c>
      <c r="I356" s="11" t="s">
        <v>937</v>
      </c>
    </row>
    <row r="357" spans="2:9" ht="44">
      <c r="B357" s="13" t="s">
        <v>724</v>
      </c>
      <c r="D357" s="13" t="s">
        <v>930</v>
      </c>
      <c r="E357" s="221" t="s">
        <v>852</v>
      </c>
      <c r="F357" s="221" t="s">
        <v>139</v>
      </c>
      <c r="G357" s="221" t="s">
        <v>718</v>
      </c>
      <c r="H357" s="11" t="s">
        <v>779</v>
      </c>
      <c r="I357" s="11" t="s">
        <v>938</v>
      </c>
    </row>
    <row r="358" spans="2:9" ht="132">
      <c r="B358" s="13" t="s">
        <v>724</v>
      </c>
      <c r="D358" s="13" t="s">
        <v>931</v>
      </c>
      <c r="E358" s="221" t="s">
        <v>852</v>
      </c>
      <c r="F358" s="221" t="s">
        <v>188</v>
      </c>
      <c r="G358" s="221" t="s">
        <v>718</v>
      </c>
      <c r="H358" s="11" t="s">
        <v>780</v>
      </c>
      <c r="I358" s="11" t="s">
        <v>939</v>
      </c>
    </row>
    <row r="359" spans="2:9" ht="44">
      <c r="B359" s="13" t="s">
        <v>724</v>
      </c>
      <c r="D359" s="13" t="s">
        <v>932</v>
      </c>
      <c r="E359" s="221" t="s">
        <v>852</v>
      </c>
      <c r="F359" s="221" t="s">
        <v>140</v>
      </c>
      <c r="G359" s="221" t="s">
        <v>718</v>
      </c>
      <c r="H359" s="11" t="s">
        <v>781</v>
      </c>
      <c r="I359" s="11" t="s">
        <v>940</v>
      </c>
    </row>
    <row r="360" spans="2:9" ht="44">
      <c r="B360" s="13" t="s">
        <v>724</v>
      </c>
      <c r="D360" s="13" t="s">
        <v>933</v>
      </c>
      <c r="E360" s="221" t="s">
        <v>852</v>
      </c>
      <c r="F360" s="221" t="s">
        <v>141</v>
      </c>
      <c r="G360" s="221" t="s">
        <v>718</v>
      </c>
      <c r="H360" s="11" t="s">
        <v>782</v>
      </c>
      <c r="I360" s="11" t="s">
        <v>941</v>
      </c>
    </row>
    <row r="361" spans="2:9" ht="88">
      <c r="B361" s="13" t="s">
        <v>724</v>
      </c>
      <c r="D361" s="13" t="s">
        <v>934</v>
      </c>
      <c r="E361" s="221" t="s">
        <v>852</v>
      </c>
      <c r="F361" s="221" t="s">
        <v>142</v>
      </c>
      <c r="G361" s="221" t="s">
        <v>718</v>
      </c>
      <c r="H361" s="11" t="s">
        <v>783</v>
      </c>
      <c r="I361" s="11" t="s">
        <v>83</v>
      </c>
    </row>
    <row r="362" spans="2:9" ht="44">
      <c r="B362" s="13" t="s">
        <v>724</v>
      </c>
      <c r="D362" s="13" t="s">
        <v>935</v>
      </c>
      <c r="E362" s="221" t="s">
        <v>852</v>
      </c>
      <c r="F362" s="221" t="s">
        <v>143</v>
      </c>
      <c r="G362" s="221" t="s">
        <v>718</v>
      </c>
      <c r="H362" s="11" t="s">
        <v>784</v>
      </c>
      <c r="I362" s="11" t="s">
        <v>942</v>
      </c>
    </row>
    <row r="363" spans="2:9" ht="88">
      <c r="B363" s="13" t="s">
        <v>724</v>
      </c>
      <c r="D363" s="13" t="s">
        <v>936</v>
      </c>
      <c r="E363" s="221" t="s">
        <v>852</v>
      </c>
      <c r="F363" s="221" t="s">
        <v>189</v>
      </c>
      <c r="G363" s="221" t="s">
        <v>718</v>
      </c>
      <c r="H363" s="11" t="s">
        <v>812</v>
      </c>
      <c r="I363" s="11" t="s">
        <v>798</v>
      </c>
    </row>
    <row r="364" spans="2:9" ht="88">
      <c r="B364" s="13" t="s">
        <v>724</v>
      </c>
      <c r="D364" s="13" t="s">
        <v>937</v>
      </c>
      <c r="E364" s="221" t="s">
        <v>852</v>
      </c>
      <c r="F364" s="221" t="s">
        <v>144</v>
      </c>
      <c r="G364" s="221" t="s">
        <v>718</v>
      </c>
      <c r="H364" s="11" t="s">
        <v>794</v>
      </c>
      <c r="I364" s="11" t="s">
        <v>943</v>
      </c>
    </row>
    <row r="365" spans="2:9" ht="14">
      <c r="B365" s="13" t="s">
        <v>722</v>
      </c>
      <c r="D365" s="13" t="s">
        <v>946</v>
      </c>
      <c r="E365" s="221" t="s">
        <v>852</v>
      </c>
      <c r="F365" s="229"/>
      <c r="G365" s="229"/>
    </row>
    <row r="366" spans="2:9" ht="44">
      <c r="B366" s="13" t="s">
        <v>910</v>
      </c>
      <c r="D366" s="13" t="s">
        <v>948</v>
      </c>
      <c r="E366" s="221" t="s">
        <v>852</v>
      </c>
      <c r="F366" s="229"/>
      <c r="G366" s="230" t="s">
        <v>948</v>
      </c>
      <c r="H366" s="11" t="s">
        <v>949</v>
      </c>
      <c r="I366" s="11" t="s">
        <v>948</v>
      </c>
    </row>
    <row r="367" spans="2:9" ht="44">
      <c r="B367" s="13" t="s">
        <v>901</v>
      </c>
      <c r="D367" s="13" t="s">
        <v>950</v>
      </c>
      <c r="E367" s="221" t="s">
        <v>852</v>
      </c>
      <c r="F367" s="221" t="s">
        <v>145</v>
      </c>
      <c r="G367" s="221" t="s">
        <v>948</v>
      </c>
      <c r="H367" s="11" t="s">
        <v>765</v>
      </c>
      <c r="I367" s="11" t="s">
        <v>950</v>
      </c>
    </row>
    <row r="368" spans="2:9" ht="44">
      <c r="B368" s="13" t="s">
        <v>901</v>
      </c>
      <c r="D368" s="13" t="s">
        <v>951</v>
      </c>
      <c r="E368" s="221" t="s">
        <v>852</v>
      </c>
      <c r="F368" s="221" t="s">
        <v>146</v>
      </c>
      <c r="G368" s="221" t="s">
        <v>948</v>
      </c>
      <c r="H368" s="11" t="s">
        <v>766</v>
      </c>
      <c r="I368" s="11" t="s">
        <v>951</v>
      </c>
    </row>
    <row r="369" spans="2:9" ht="44">
      <c r="B369" s="13" t="s">
        <v>901</v>
      </c>
      <c r="D369" s="13" t="s">
        <v>952</v>
      </c>
      <c r="E369" s="221" t="s">
        <v>852</v>
      </c>
      <c r="F369" s="221" t="s">
        <v>147</v>
      </c>
      <c r="G369" s="221" t="s">
        <v>948</v>
      </c>
      <c r="H369" s="11" t="s">
        <v>767</v>
      </c>
      <c r="I369" s="11" t="s">
        <v>952</v>
      </c>
    </row>
    <row r="370" spans="2:9" ht="44">
      <c r="B370" s="13" t="s">
        <v>901</v>
      </c>
      <c r="D370" s="13" t="s">
        <v>953</v>
      </c>
      <c r="E370" s="221" t="s">
        <v>852</v>
      </c>
      <c r="F370" s="221" t="s">
        <v>148</v>
      </c>
      <c r="G370" s="221" t="s">
        <v>948</v>
      </c>
      <c r="H370" s="11" t="s">
        <v>768</v>
      </c>
      <c r="I370" s="11" t="s">
        <v>953</v>
      </c>
    </row>
    <row r="371" spans="2:9" ht="44">
      <c r="B371" s="13" t="s">
        <v>901</v>
      </c>
      <c r="D371" s="13" t="s">
        <v>954</v>
      </c>
      <c r="E371" s="221" t="s">
        <v>852</v>
      </c>
      <c r="F371" s="221" t="s">
        <v>149</v>
      </c>
      <c r="G371" s="221" t="s">
        <v>948</v>
      </c>
      <c r="H371" s="11" t="s">
        <v>769</v>
      </c>
      <c r="I371" s="11" t="s">
        <v>954</v>
      </c>
    </row>
    <row r="372" spans="2:9" ht="44">
      <c r="B372" s="13" t="s">
        <v>901</v>
      </c>
      <c r="D372" s="13" t="s">
        <v>955</v>
      </c>
      <c r="E372" s="221" t="s">
        <v>852</v>
      </c>
      <c r="F372" s="221" t="s">
        <v>261</v>
      </c>
      <c r="G372" s="221" t="s">
        <v>948</v>
      </c>
      <c r="H372" s="11" t="s">
        <v>770</v>
      </c>
      <c r="I372" s="11" t="s">
        <v>955</v>
      </c>
    </row>
    <row r="373" spans="2:9" ht="44">
      <c r="B373" s="13" t="s">
        <v>901</v>
      </c>
      <c r="D373" s="13" t="s">
        <v>956</v>
      </c>
      <c r="E373" s="221" t="s">
        <v>852</v>
      </c>
      <c r="F373" s="221" t="s">
        <v>260</v>
      </c>
      <c r="G373" s="221" t="s">
        <v>948</v>
      </c>
      <c r="H373" s="11" t="s">
        <v>771</v>
      </c>
      <c r="I373" s="11" t="s">
        <v>956</v>
      </c>
    </row>
    <row r="374" spans="2:9" ht="44">
      <c r="B374" s="13" t="s">
        <v>901</v>
      </c>
      <c r="D374" s="13" t="s">
        <v>957</v>
      </c>
      <c r="E374" s="221" t="s">
        <v>852</v>
      </c>
      <c r="F374" s="221" t="s">
        <v>263</v>
      </c>
      <c r="G374" s="221" t="s">
        <v>948</v>
      </c>
      <c r="H374" s="11" t="s">
        <v>772</v>
      </c>
      <c r="I374" s="11" t="s">
        <v>957</v>
      </c>
    </row>
    <row r="375" spans="2:9" ht="44">
      <c r="B375" s="13" t="s">
        <v>724</v>
      </c>
      <c r="D375" s="13" t="s">
        <v>950</v>
      </c>
      <c r="E375" s="221" t="s">
        <v>852</v>
      </c>
      <c r="F375" s="221" t="s">
        <v>145</v>
      </c>
      <c r="G375" s="221" t="s">
        <v>948</v>
      </c>
      <c r="H375" s="11" t="s">
        <v>785</v>
      </c>
      <c r="I375" s="11" t="s">
        <v>958</v>
      </c>
    </row>
    <row r="376" spans="2:9" ht="44">
      <c r="B376" s="13" t="s">
        <v>724</v>
      </c>
      <c r="D376" s="13" t="s">
        <v>951</v>
      </c>
      <c r="E376" s="221" t="s">
        <v>852</v>
      </c>
      <c r="F376" s="221" t="s">
        <v>146</v>
      </c>
      <c r="G376" s="221" t="s">
        <v>948</v>
      </c>
      <c r="H376" s="11" t="s">
        <v>786</v>
      </c>
      <c r="I376" s="11" t="s">
        <v>959</v>
      </c>
    </row>
    <row r="377" spans="2:9" ht="44">
      <c r="B377" s="13" t="s">
        <v>724</v>
      </c>
      <c r="D377" s="13" t="s">
        <v>952</v>
      </c>
      <c r="E377" s="221" t="s">
        <v>852</v>
      </c>
      <c r="F377" s="221" t="s">
        <v>147</v>
      </c>
      <c r="G377" s="221" t="s">
        <v>948</v>
      </c>
      <c r="H377" s="11" t="s">
        <v>787</v>
      </c>
      <c r="I377" s="11" t="s">
        <v>960</v>
      </c>
    </row>
    <row r="378" spans="2:9" ht="88">
      <c r="B378" s="13" t="s">
        <v>724</v>
      </c>
      <c r="D378" s="13" t="s">
        <v>953</v>
      </c>
      <c r="E378" s="221" t="s">
        <v>852</v>
      </c>
      <c r="F378" s="221" t="s">
        <v>148</v>
      </c>
      <c r="G378" s="221" t="s">
        <v>948</v>
      </c>
      <c r="H378" s="11" t="s">
        <v>788</v>
      </c>
      <c r="I378" s="11" t="s">
        <v>961</v>
      </c>
    </row>
    <row r="379" spans="2:9" ht="44">
      <c r="B379" s="13" t="s">
        <v>724</v>
      </c>
      <c r="D379" s="13" t="s">
        <v>954</v>
      </c>
      <c r="E379" s="221" t="s">
        <v>852</v>
      </c>
      <c r="F379" s="221" t="s">
        <v>149</v>
      </c>
      <c r="G379" s="221" t="s">
        <v>948</v>
      </c>
      <c r="H379" s="11" t="s">
        <v>789</v>
      </c>
      <c r="I379" s="11" t="s">
        <v>962</v>
      </c>
    </row>
    <row r="380" spans="2:9" ht="44">
      <c r="B380" s="13" t="s">
        <v>724</v>
      </c>
      <c r="D380" s="13" t="s">
        <v>955</v>
      </c>
      <c r="E380" s="221" t="s">
        <v>852</v>
      </c>
      <c r="F380" s="221" t="s">
        <v>261</v>
      </c>
      <c r="G380" s="221" t="s">
        <v>948</v>
      </c>
      <c r="H380" s="11" t="s">
        <v>790</v>
      </c>
      <c r="I380" s="11" t="s">
        <v>963</v>
      </c>
    </row>
    <row r="381" spans="2:9" ht="44">
      <c r="B381" s="13" t="s">
        <v>724</v>
      </c>
      <c r="D381" s="13" t="s">
        <v>956</v>
      </c>
      <c r="E381" s="221" t="s">
        <v>852</v>
      </c>
      <c r="F381" s="221" t="s">
        <v>260</v>
      </c>
      <c r="G381" s="221" t="s">
        <v>948</v>
      </c>
      <c r="H381" s="11" t="s">
        <v>791</v>
      </c>
      <c r="I381" s="11" t="s">
        <v>964</v>
      </c>
    </row>
    <row r="382" spans="2:9" ht="44">
      <c r="B382" s="13" t="s">
        <v>724</v>
      </c>
      <c r="D382" s="13" t="s">
        <v>957</v>
      </c>
      <c r="E382" s="221" t="s">
        <v>852</v>
      </c>
      <c r="F382" s="221" t="s">
        <v>263</v>
      </c>
      <c r="G382" s="221" t="s">
        <v>948</v>
      </c>
      <c r="H382" s="11" t="s">
        <v>792</v>
      </c>
      <c r="I382" s="11" t="s">
        <v>965</v>
      </c>
    </row>
    <row r="383" spans="2:9" ht="14">
      <c r="B383" s="13" t="s">
        <v>722</v>
      </c>
      <c r="D383" s="13" t="s">
        <v>966</v>
      </c>
      <c r="E383" s="221" t="s">
        <v>852</v>
      </c>
      <c r="F383" s="229"/>
      <c r="G383" s="229"/>
    </row>
    <row r="384" spans="2:9" ht="14">
      <c r="B384" s="13" t="s">
        <v>944</v>
      </c>
      <c r="D384" s="13" t="s">
        <v>697</v>
      </c>
      <c r="E384" s="221" t="s">
        <v>525</v>
      </c>
      <c r="F384" s="229"/>
      <c r="G384" s="229"/>
    </row>
    <row r="385" spans="2:9" ht="44">
      <c r="B385" s="13" t="s">
        <v>901</v>
      </c>
      <c r="D385" s="13" t="s">
        <v>907</v>
      </c>
      <c r="E385" s="221" t="s">
        <v>525</v>
      </c>
      <c r="F385" s="221" t="s">
        <v>280</v>
      </c>
      <c r="G385" s="221" t="s">
        <v>196</v>
      </c>
      <c r="H385" s="11" t="s">
        <v>306</v>
      </c>
      <c r="I385" s="11" t="s">
        <v>907</v>
      </c>
    </row>
    <row r="386" spans="2:9" ht="44">
      <c r="B386" s="13" t="s">
        <v>901</v>
      </c>
      <c r="D386" s="13" t="s">
        <v>878</v>
      </c>
      <c r="E386" s="221" t="s">
        <v>522</v>
      </c>
      <c r="F386" s="221" t="s">
        <v>135</v>
      </c>
      <c r="G386" s="221" t="s">
        <v>809</v>
      </c>
      <c r="H386" s="11" t="s">
        <v>232</v>
      </c>
      <c r="I386" s="11" t="s">
        <v>878</v>
      </c>
    </row>
    <row r="387" spans="2:9" ht="44">
      <c r="B387" s="13" t="s">
        <v>901</v>
      </c>
      <c r="D387" s="13" t="s">
        <v>880</v>
      </c>
      <c r="E387" s="221" t="s">
        <v>522</v>
      </c>
      <c r="F387" s="221" t="s">
        <v>136</v>
      </c>
      <c r="G387" s="221" t="s">
        <v>809</v>
      </c>
      <c r="H387" s="11" t="s">
        <v>234</v>
      </c>
      <c r="I387" s="11" t="s">
        <v>880</v>
      </c>
    </row>
    <row r="388" spans="2:9" ht="44">
      <c r="B388" s="13" t="s">
        <v>901</v>
      </c>
      <c r="D388" s="13" t="s">
        <v>881</v>
      </c>
      <c r="E388" s="221" t="s">
        <v>522</v>
      </c>
      <c r="F388" s="221" t="s">
        <v>187</v>
      </c>
      <c r="G388" s="221" t="s">
        <v>809</v>
      </c>
      <c r="H388" s="11" t="s">
        <v>235</v>
      </c>
      <c r="I388" s="11" t="s">
        <v>881</v>
      </c>
    </row>
    <row r="389" spans="2:9" ht="44">
      <c r="B389" s="13" t="s">
        <v>901</v>
      </c>
      <c r="D389" s="13" t="s">
        <v>882</v>
      </c>
      <c r="E389" s="221" t="s">
        <v>522</v>
      </c>
      <c r="F389" s="221" t="s">
        <v>137</v>
      </c>
      <c r="G389" s="221" t="s">
        <v>809</v>
      </c>
      <c r="H389" s="11" t="s">
        <v>236</v>
      </c>
      <c r="I389" s="11" t="s">
        <v>882</v>
      </c>
    </row>
    <row r="390" spans="2:9" ht="44">
      <c r="B390" s="13" t="s">
        <v>901</v>
      </c>
      <c r="D390" s="13" t="s">
        <v>883</v>
      </c>
      <c r="E390" s="221" t="s">
        <v>522</v>
      </c>
      <c r="F390" s="221" t="s">
        <v>139</v>
      </c>
      <c r="G390" s="221" t="s">
        <v>809</v>
      </c>
      <c r="H390" s="11" t="s">
        <v>238</v>
      </c>
      <c r="I390" s="11" t="s">
        <v>883</v>
      </c>
    </row>
    <row r="391" spans="2:9" ht="44">
      <c r="B391" s="13" t="s">
        <v>901</v>
      </c>
      <c r="D391" s="13" t="s">
        <v>885</v>
      </c>
      <c r="E391" s="221" t="s">
        <v>523</v>
      </c>
      <c r="F391" s="221" t="s">
        <v>135</v>
      </c>
      <c r="G391" s="221" t="s">
        <v>893</v>
      </c>
      <c r="H391" s="11" t="s">
        <v>239</v>
      </c>
      <c r="I391" s="11" t="s">
        <v>885</v>
      </c>
    </row>
    <row r="392" spans="2:9" ht="44">
      <c r="B392" s="13" t="s">
        <v>901</v>
      </c>
      <c r="D392" s="13" t="s">
        <v>886</v>
      </c>
      <c r="E392" s="221" t="s">
        <v>523</v>
      </c>
      <c r="F392" s="221" t="s">
        <v>136</v>
      </c>
      <c r="G392" s="221" t="s">
        <v>893</v>
      </c>
      <c r="H392" s="11" t="s">
        <v>240</v>
      </c>
      <c r="I392" s="11" t="s">
        <v>886</v>
      </c>
    </row>
    <row r="393" spans="2:9" ht="44">
      <c r="B393" s="13" t="s">
        <v>901</v>
      </c>
      <c r="D393" s="13" t="s">
        <v>887</v>
      </c>
      <c r="E393" s="221" t="s">
        <v>523</v>
      </c>
      <c r="F393" s="221" t="s">
        <v>187</v>
      </c>
      <c r="G393" s="221" t="s">
        <v>893</v>
      </c>
      <c r="H393" s="11" t="s">
        <v>241</v>
      </c>
      <c r="I393" s="11" t="s">
        <v>887</v>
      </c>
    </row>
    <row r="394" spans="2:9" ht="44">
      <c r="B394" s="13" t="s">
        <v>901</v>
      </c>
      <c r="D394" s="13" t="s">
        <v>888</v>
      </c>
      <c r="E394" s="221" t="s">
        <v>523</v>
      </c>
      <c r="F394" s="221" t="s">
        <v>137</v>
      </c>
      <c r="G394" s="221" t="s">
        <v>893</v>
      </c>
      <c r="H394" s="11" t="s">
        <v>242</v>
      </c>
      <c r="I394" s="11" t="s">
        <v>888</v>
      </c>
    </row>
    <row r="395" spans="2:9" ht="44">
      <c r="B395" s="13" t="s">
        <v>901</v>
      </c>
      <c r="D395" s="13" t="s">
        <v>889</v>
      </c>
      <c r="E395" s="221" t="s">
        <v>523</v>
      </c>
      <c r="F395" s="221" t="s">
        <v>139</v>
      </c>
      <c r="G395" s="221" t="s">
        <v>893</v>
      </c>
      <c r="H395" s="11" t="s">
        <v>244</v>
      </c>
      <c r="I395" s="11" t="s">
        <v>889</v>
      </c>
    </row>
    <row r="396" spans="2:9" ht="44">
      <c r="B396" s="13" t="s">
        <v>901</v>
      </c>
      <c r="D396" s="13" t="s">
        <v>889</v>
      </c>
      <c r="E396" s="221" t="s">
        <v>525</v>
      </c>
      <c r="F396" s="221" t="s">
        <v>558</v>
      </c>
      <c r="G396" s="221" t="s">
        <v>893</v>
      </c>
      <c r="H396" s="11" t="s">
        <v>244</v>
      </c>
      <c r="I396" s="11" t="s">
        <v>889</v>
      </c>
    </row>
    <row r="397" spans="2:9" ht="44">
      <c r="B397" s="13" t="s">
        <v>901</v>
      </c>
      <c r="D397" s="13" t="s">
        <v>856</v>
      </c>
      <c r="E397" s="221" t="s">
        <v>521</v>
      </c>
      <c r="F397" s="221" t="s">
        <v>135</v>
      </c>
      <c r="G397" s="221" t="s">
        <v>876</v>
      </c>
      <c r="H397" s="11" t="s">
        <v>212</v>
      </c>
      <c r="I397" s="11" t="s">
        <v>856</v>
      </c>
    </row>
    <row r="398" spans="2:9" ht="44">
      <c r="B398" s="13" t="s">
        <v>901</v>
      </c>
      <c r="D398" s="13" t="s">
        <v>857</v>
      </c>
      <c r="E398" s="221" t="s">
        <v>521</v>
      </c>
      <c r="F398" s="221" t="s">
        <v>136</v>
      </c>
      <c r="G398" s="221" t="s">
        <v>876</v>
      </c>
      <c r="H398" s="11" t="s">
        <v>213</v>
      </c>
      <c r="I398" s="11" t="s">
        <v>857</v>
      </c>
    </row>
    <row r="399" spans="2:9" ht="44">
      <c r="B399" s="13" t="s">
        <v>901</v>
      </c>
      <c r="D399" s="13" t="s">
        <v>858</v>
      </c>
      <c r="E399" s="221" t="s">
        <v>521</v>
      </c>
      <c r="F399" s="221" t="s">
        <v>187</v>
      </c>
      <c r="G399" s="221" t="s">
        <v>876</v>
      </c>
      <c r="H399" s="11" t="s">
        <v>214</v>
      </c>
      <c r="I399" s="11" t="s">
        <v>858</v>
      </c>
    </row>
    <row r="400" spans="2:9" ht="44">
      <c r="B400" s="13" t="s">
        <v>901</v>
      </c>
      <c r="D400" s="13" t="s">
        <v>859</v>
      </c>
      <c r="E400" s="221" t="s">
        <v>521</v>
      </c>
      <c r="F400" s="221" t="s">
        <v>137</v>
      </c>
      <c r="G400" s="221" t="s">
        <v>876</v>
      </c>
      <c r="H400" s="11" t="s">
        <v>215</v>
      </c>
      <c r="I400" s="11" t="s">
        <v>859</v>
      </c>
    </row>
    <row r="401" spans="1:9" ht="44">
      <c r="B401" s="13" t="s">
        <v>901</v>
      </c>
      <c r="D401" s="13" t="s">
        <v>860</v>
      </c>
      <c r="E401" s="221" t="s">
        <v>521</v>
      </c>
      <c r="F401" s="221" t="s">
        <v>138</v>
      </c>
      <c r="G401" s="221" t="s">
        <v>876</v>
      </c>
      <c r="H401" s="11" t="s">
        <v>216</v>
      </c>
      <c r="I401" s="11" t="s">
        <v>860</v>
      </c>
    </row>
    <row r="402" spans="1:9" ht="44">
      <c r="B402" s="13" t="s">
        <v>901</v>
      </c>
      <c r="D402" s="13" t="s">
        <v>861</v>
      </c>
      <c r="E402" s="221" t="s">
        <v>521</v>
      </c>
      <c r="F402" s="221" t="s">
        <v>139</v>
      </c>
      <c r="G402" s="221" t="s">
        <v>876</v>
      </c>
      <c r="H402" s="11" t="s">
        <v>217</v>
      </c>
      <c r="I402" s="11" t="s">
        <v>861</v>
      </c>
    </row>
    <row r="403" spans="1:9" ht="44">
      <c r="B403" s="13" t="s">
        <v>901</v>
      </c>
      <c r="D403" s="13" t="s">
        <v>863</v>
      </c>
      <c r="E403" s="221" t="s">
        <v>521</v>
      </c>
      <c r="F403" s="221" t="s">
        <v>188</v>
      </c>
      <c r="G403" s="221" t="s">
        <v>876</v>
      </c>
      <c r="H403" s="11" t="s">
        <v>219</v>
      </c>
      <c r="I403" s="11" t="s">
        <v>863</v>
      </c>
    </row>
    <row r="404" spans="1:9" ht="44">
      <c r="B404" s="13" t="s">
        <v>901</v>
      </c>
      <c r="D404" s="13" t="s">
        <v>865</v>
      </c>
      <c r="E404" s="221" t="s">
        <v>521</v>
      </c>
      <c r="F404" s="221" t="s">
        <v>140</v>
      </c>
      <c r="G404" s="221" t="s">
        <v>876</v>
      </c>
      <c r="H404" s="11" t="s">
        <v>221</v>
      </c>
      <c r="I404" s="11" t="s">
        <v>865</v>
      </c>
    </row>
    <row r="405" spans="1:9" ht="44">
      <c r="B405" s="13" t="s">
        <v>901</v>
      </c>
      <c r="D405" s="13" t="s">
        <v>866</v>
      </c>
      <c r="E405" s="221" t="s">
        <v>521</v>
      </c>
      <c r="F405" s="221" t="s">
        <v>141</v>
      </c>
      <c r="G405" s="221" t="s">
        <v>876</v>
      </c>
      <c r="H405" s="11" t="s">
        <v>222</v>
      </c>
      <c r="I405" s="11" t="s">
        <v>866</v>
      </c>
    </row>
    <row r="406" spans="1:9" ht="44">
      <c r="A406" s="172"/>
      <c r="B406" s="13" t="s">
        <v>901</v>
      </c>
      <c r="D406" s="13" t="s">
        <v>867</v>
      </c>
      <c r="E406" s="221" t="s">
        <v>521</v>
      </c>
      <c r="F406" s="221" t="s">
        <v>142</v>
      </c>
      <c r="G406" s="221" t="s">
        <v>876</v>
      </c>
      <c r="H406" s="11" t="s">
        <v>223</v>
      </c>
      <c r="I406" s="11" t="s">
        <v>867</v>
      </c>
    </row>
    <row r="407" spans="1:9" ht="44">
      <c r="A407" s="172"/>
      <c r="B407" s="13" t="s">
        <v>901</v>
      </c>
      <c r="D407" s="13" t="s">
        <v>868</v>
      </c>
      <c r="E407" s="221" t="s">
        <v>521</v>
      </c>
      <c r="F407" s="221" t="s">
        <v>143</v>
      </c>
      <c r="G407" s="221" t="s">
        <v>876</v>
      </c>
      <c r="H407" s="11" t="s">
        <v>224</v>
      </c>
      <c r="I407" s="11" t="s">
        <v>868</v>
      </c>
    </row>
    <row r="408" spans="1:9" ht="44">
      <c r="A408" s="172"/>
      <c r="B408" s="13" t="s">
        <v>901</v>
      </c>
      <c r="D408" s="13" t="s">
        <v>869</v>
      </c>
      <c r="E408" s="221" t="s">
        <v>521</v>
      </c>
      <c r="F408" s="221" t="s">
        <v>189</v>
      </c>
      <c r="G408" s="221" t="s">
        <v>876</v>
      </c>
      <c r="H408" s="11" t="s">
        <v>225</v>
      </c>
      <c r="I408" s="11" t="s">
        <v>869</v>
      </c>
    </row>
    <row r="409" spans="1:9" ht="44">
      <c r="B409" s="13" t="s">
        <v>901</v>
      </c>
      <c r="D409" s="13" t="s">
        <v>870</v>
      </c>
      <c r="E409" s="221" t="s">
        <v>521</v>
      </c>
      <c r="F409" s="221" t="s">
        <v>144</v>
      </c>
      <c r="G409" s="221" t="s">
        <v>876</v>
      </c>
      <c r="H409" s="11" t="s">
        <v>226</v>
      </c>
      <c r="I409" s="11" t="s">
        <v>870</v>
      </c>
    </row>
    <row r="410" spans="1:9" ht="44">
      <c r="B410" s="13" t="s">
        <v>901</v>
      </c>
      <c r="D410" s="13" t="s">
        <v>871</v>
      </c>
      <c r="E410" s="221" t="s">
        <v>521</v>
      </c>
      <c r="F410" s="221" t="s">
        <v>145</v>
      </c>
      <c r="G410" s="221" t="s">
        <v>876</v>
      </c>
      <c r="H410" s="11" t="s">
        <v>227</v>
      </c>
      <c r="I410" s="11" t="s">
        <v>871</v>
      </c>
    </row>
    <row r="411" spans="1:9" ht="44">
      <c r="A411" s="172"/>
      <c r="B411" s="13" t="s">
        <v>901</v>
      </c>
      <c r="D411" s="13" t="s">
        <v>873</v>
      </c>
      <c r="E411" s="221" t="s">
        <v>521</v>
      </c>
      <c r="F411" s="221" t="s">
        <v>146</v>
      </c>
      <c r="G411" s="221" t="s">
        <v>876</v>
      </c>
      <c r="H411" s="11" t="s">
        <v>229</v>
      </c>
      <c r="I411" s="11" t="s">
        <v>873</v>
      </c>
    </row>
    <row r="412" spans="1:9" ht="44">
      <c r="A412" s="172"/>
      <c r="B412" s="13" t="s">
        <v>901</v>
      </c>
      <c r="D412" s="13" t="s">
        <v>875</v>
      </c>
      <c r="E412" s="221" t="s">
        <v>521</v>
      </c>
      <c r="F412" s="221" t="s">
        <v>147</v>
      </c>
      <c r="G412" s="221" t="s">
        <v>876</v>
      </c>
      <c r="H412" s="11" t="s">
        <v>231</v>
      </c>
      <c r="I412" s="11" t="s">
        <v>875</v>
      </c>
    </row>
    <row r="413" spans="1:9" ht="14">
      <c r="A413" s="172"/>
      <c r="B413" s="13" t="s">
        <v>968</v>
      </c>
      <c r="D413" s="13" t="s">
        <v>862</v>
      </c>
      <c r="E413" s="221" t="s">
        <v>521</v>
      </c>
      <c r="F413" s="221" t="s">
        <v>188</v>
      </c>
      <c r="G413" s="221" t="s">
        <v>876</v>
      </c>
    </row>
    <row r="414" spans="1:9" ht="14">
      <c r="B414" s="13" t="s">
        <v>968</v>
      </c>
      <c r="D414" s="13" t="s">
        <v>864</v>
      </c>
      <c r="E414" s="221" t="s">
        <v>521</v>
      </c>
      <c r="F414" s="221" t="s">
        <v>141</v>
      </c>
      <c r="G414" s="221" t="s">
        <v>876</v>
      </c>
    </row>
    <row r="415" spans="1:9" ht="14">
      <c r="B415" s="13" t="s">
        <v>968</v>
      </c>
      <c r="D415" s="13" t="s">
        <v>872</v>
      </c>
      <c r="E415" s="221" t="s">
        <v>521</v>
      </c>
      <c r="F415" s="221" t="s">
        <v>148</v>
      </c>
      <c r="G415" s="221" t="s">
        <v>876</v>
      </c>
    </row>
    <row r="416" spans="1:9" ht="14">
      <c r="B416" s="13" t="s">
        <v>968</v>
      </c>
      <c r="D416" s="13" t="s">
        <v>874</v>
      </c>
      <c r="E416" s="221" t="s">
        <v>521</v>
      </c>
      <c r="F416" s="221" t="s">
        <v>261</v>
      </c>
      <c r="G416" s="221" t="s">
        <v>876</v>
      </c>
    </row>
    <row r="417" spans="1:7" ht="14">
      <c r="B417" s="13" t="s">
        <v>629</v>
      </c>
      <c r="D417" s="13" t="s">
        <v>199</v>
      </c>
      <c r="E417" s="218" t="s">
        <v>797</v>
      </c>
      <c r="F417" s="229"/>
      <c r="G417" s="218" t="s">
        <v>615</v>
      </c>
    </row>
    <row r="418" spans="1:7" ht="14">
      <c r="B418" s="13" t="s">
        <v>629</v>
      </c>
      <c r="D418" s="13" t="s">
        <v>199</v>
      </c>
      <c r="E418" s="221" t="s">
        <v>522</v>
      </c>
      <c r="F418" s="229"/>
      <c r="G418" s="221" t="s">
        <v>615</v>
      </c>
    </row>
    <row r="419" spans="1:7" ht="14">
      <c r="B419" s="13" t="s">
        <v>629</v>
      </c>
      <c r="D419" s="13" t="s">
        <v>199</v>
      </c>
      <c r="E419" s="221" t="s">
        <v>521</v>
      </c>
      <c r="F419" s="229"/>
      <c r="G419" s="221" t="s">
        <v>615</v>
      </c>
    </row>
    <row r="420" spans="1:7" ht="14">
      <c r="B420" s="13" t="s">
        <v>629</v>
      </c>
      <c r="D420" s="13" t="s">
        <v>199</v>
      </c>
      <c r="E420" s="221" t="s">
        <v>523</v>
      </c>
      <c r="F420" s="229"/>
      <c r="G420" s="221" t="s">
        <v>615</v>
      </c>
    </row>
    <row r="421" spans="1:7" ht="14">
      <c r="B421" s="13" t="s">
        <v>629</v>
      </c>
      <c r="D421" s="13" t="s">
        <v>199</v>
      </c>
      <c r="E421" s="221" t="s">
        <v>525</v>
      </c>
      <c r="F421" s="229"/>
      <c r="G421" s="221" t="s">
        <v>615</v>
      </c>
    </row>
    <row r="422" spans="1:7" ht="28">
      <c r="B422" s="13" t="s">
        <v>629</v>
      </c>
      <c r="D422" s="13" t="s">
        <v>199</v>
      </c>
      <c r="E422" s="221" t="s">
        <v>526</v>
      </c>
      <c r="F422" s="229"/>
      <c r="G422" s="221" t="s">
        <v>615</v>
      </c>
    </row>
    <row r="423" spans="1:7" ht="14">
      <c r="B423" s="13" t="s">
        <v>968</v>
      </c>
      <c r="D423" s="13" t="s">
        <v>203</v>
      </c>
      <c r="E423" s="221" t="s">
        <v>525</v>
      </c>
      <c r="F423" s="221" t="s">
        <v>133</v>
      </c>
      <c r="G423" s="221" t="s">
        <v>615</v>
      </c>
    </row>
    <row r="424" spans="1:7" ht="14">
      <c r="B424" s="13" t="s">
        <v>968</v>
      </c>
      <c r="D424" s="13" t="s">
        <v>210</v>
      </c>
      <c r="E424" s="221" t="s">
        <v>525</v>
      </c>
      <c r="F424" s="221" t="s">
        <v>188</v>
      </c>
      <c r="G424" s="221" t="s">
        <v>615</v>
      </c>
    </row>
    <row r="425" spans="1:7">
      <c r="A425" s="172" t="s">
        <v>985</v>
      </c>
    </row>
    <row r="426" spans="1:7" ht="14">
      <c r="B426" s="13" t="s">
        <v>968</v>
      </c>
      <c r="D426" s="13" t="s">
        <v>975</v>
      </c>
      <c r="E426" s="218" t="s">
        <v>797</v>
      </c>
      <c r="F426" s="218" t="s">
        <v>188</v>
      </c>
      <c r="G426" s="218" t="s">
        <v>876</v>
      </c>
    </row>
    <row r="427" spans="1:7" ht="14">
      <c r="B427" s="13" t="s">
        <v>968</v>
      </c>
      <c r="D427" s="13" t="s">
        <v>977</v>
      </c>
      <c r="E427" s="218" t="s">
        <v>797</v>
      </c>
      <c r="F427" s="218" t="s">
        <v>149</v>
      </c>
      <c r="G427" s="218" t="s">
        <v>876</v>
      </c>
    </row>
    <row r="428" spans="1:7" ht="14">
      <c r="B428" s="13" t="s">
        <v>968</v>
      </c>
      <c r="D428" s="13" t="s">
        <v>975</v>
      </c>
      <c r="E428" s="221" t="s">
        <v>521</v>
      </c>
      <c r="F428" s="221" t="s">
        <v>136</v>
      </c>
      <c r="G428" s="221" t="s">
        <v>876</v>
      </c>
    </row>
    <row r="429" spans="1:7" ht="14">
      <c r="B429" s="13" t="s">
        <v>968</v>
      </c>
      <c r="D429" s="13" t="s">
        <v>977</v>
      </c>
      <c r="E429" s="221" t="s">
        <v>521</v>
      </c>
      <c r="F429" s="221" t="s">
        <v>144</v>
      </c>
      <c r="G429" s="221" t="s">
        <v>876</v>
      </c>
    </row>
    <row r="430" spans="1:7" ht="14">
      <c r="B430" s="13" t="s">
        <v>968</v>
      </c>
      <c r="D430" s="13" t="s">
        <v>975</v>
      </c>
      <c r="E430" s="221" t="s">
        <v>525</v>
      </c>
      <c r="F430" s="221" t="s">
        <v>146</v>
      </c>
      <c r="G430" s="221" t="s">
        <v>876</v>
      </c>
    </row>
    <row r="431" spans="1:7" ht="14">
      <c r="B431" s="13" t="s">
        <v>968</v>
      </c>
      <c r="D431" s="13" t="s">
        <v>977</v>
      </c>
      <c r="E431" s="221" t="s">
        <v>525</v>
      </c>
      <c r="F431" s="221" t="s">
        <v>267</v>
      </c>
      <c r="G431" s="221" t="s">
        <v>876</v>
      </c>
    </row>
    <row r="432" spans="1:7" ht="14">
      <c r="B432" s="13" t="s">
        <v>968</v>
      </c>
      <c r="D432" s="13" t="s">
        <v>52</v>
      </c>
      <c r="E432" s="218" t="s">
        <v>520</v>
      </c>
      <c r="F432" s="218" t="s">
        <v>184</v>
      </c>
      <c r="G432" s="218" t="s">
        <v>984</v>
      </c>
    </row>
    <row r="433" spans="1:10" ht="14">
      <c r="B433" s="13" t="s">
        <v>968</v>
      </c>
      <c r="D433" s="13" t="s">
        <v>51</v>
      </c>
      <c r="E433" s="218" t="s">
        <v>520</v>
      </c>
      <c r="F433" s="218" t="s">
        <v>126</v>
      </c>
      <c r="G433" s="218" t="s">
        <v>984</v>
      </c>
    </row>
    <row r="434" spans="1:10" ht="14">
      <c r="B434" s="13" t="s">
        <v>968</v>
      </c>
      <c r="D434" s="13" t="s">
        <v>50</v>
      </c>
      <c r="E434" s="218" t="s">
        <v>520</v>
      </c>
      <c r="F434" s="218" t="s">
        <v>127</v>
      </c>
      <c r="G434" s="218" t="s">
        <v>984</v>
      </c>
    </row>
    <row r="435" spans="1:10" ht="14">
      <c r="B435" s="13" t="s">
        <v>968</v>
      </c>
      <c r="D435" s="13" t="s">
        <v>49</v>
      </c>
      <c r="E435" s="218" t="s">
        <v>520</v>
      </c>
      <c r="F435" s="218" t="s">
        <v>128</v>
      </c>
      <c r="G435" s="218" t="s">
        <v>984</v>
      </c>
    </row>
    <row r="436" spans="1:10" ht="14">
      <c r="B436" s="13" t="s">
        <v>968</v>
      </c>
      <c r="D436" s="13" t="s">
        <v>52</v>
      </c>
      <c r="E436" s="221" t="s">
        <v>524</v>
      </c>
      <c r="F436" s="221" t="s">
        <v>184</v>
      </c>
      <c r="G436" s="221" t="s">
        <v>984</v>
      </c>
    </row>
    <row r="437" spans="1:10" ht="14">
      <c r="B437" s="13" t="s">
        <v>968</v>
      </c>
      <c r="D437" s="13" t="s">
        <v>51</v>
      </c>
      <c r="E437" s="221" t="s">
        <v>524</v>
      </c>
      <c r="F437" s="221" t="s">
        <v>126</v>
      </c>
      <c r="G437" s="221" t="s">
        <v>984</v>
      </c>
    </row>
    <row r="438" spans="1:10" ht="14">
      <c r="B438" s="13" t="s">
        <v>968</v>
      </c>
      <c r="D438" s="13" t="s">
        <v>50</v>
      </c>
      <c r="E438" s="221" t="s">
        <v>524</v>
      </c>
      <c r="F438" s="221" t="s">
        <v>127</v>
      </c>
      <c r="G438" s="221" t="s">
        <v>984</v>
      </c>
    </row>
    <row r="439" spans="1:10" ht="14">
      <c r="B439" s="13" t="s">
        <v>968</v>
      </c>
      <c r="D439" s="13" t="s">
        <v>49</v>
      </c>
      <c r="E439" s="221" t="s">
        <v>524</v>
      </c>
      <c r="F439" s="221" t="s">
        <v>128</v>
      </c>
      <c r="G439" s="221" t="s">
        <v>984</v>
      </c>
    </row>
    <row r="440" spans="1:10" ht="88">
      <c r="B440" s="13" t="s">
        <v>724</v>
      </c>
      <c r="D440" s="13" t="s">
        <v>928</v>
      </c>
      <c r="E440" s="221" t="s">
        <v>852</v>
      </c>
      <c r="F440" s="221" t="s">
        <v>137</v>
      </c>
      <c r="G440" s="221" t="s">
        <v>911</v>
      </c>
      <c r="H440" s="11" t="s">
        <v>987</v>
      </c>
      <c r="I440" s="11" t="s">
        <v>974</v>
      </c>
    </row>
    <row r="441" spans="1:10" ht="14">
      <c r="B441" s="13" t="s">
        <v>968</v>
      </c>
      <c r="D441" s="13" t="s">
        <v>890</v>
      </c>
      <c r="E441" s="218" t="s">
        <v>797</v>
      </c>
      <c r="F441" s="218" t="s">
        <v>273</v>
      </c>
      <c r="G441" s="218" t="s">
        <v>893</v>
      </c>
    </row>
    <row r="442" spans="1:10" ht="14">
      <c r="B442" s="13" t="s">
        <v>968</v>
      </c>
      <c r="D442" s="13" t="s">
        <v>890</v>
      </c>
      <c r="E442" s="221" t="s">
        <v>523</v>
      </c>
      <c r="F442" s="221" t="s">
        <v>139</v>
      </c>
      <c r="G442" s="221" t="s">
        <v>893</v>
      </c>
    </row>
    <row r="443" spans="1:10" ht="14">
      <c r="B443" s="13" t="s">
        <v>968</v>
      </c>
      <c r="D443" s="13" t="s">
        <v>991</v>
      </c>
      <c r="E443" s="218" t="s">
        <v>797</v>
      </c>
      <c r="F443" s="218" t="s">
        <v>137</v>
      </c>
      <c r="G443" s="218" t="s">
        <v>615</v>
      </c>
    </row>
    <row r="444" spans="1:10" ht="308">
      <c r="B444" s="13" t="s">
        <v>724</v>
      </c>
      <c r="D444" s="13" t="s">
        <v>53</v>
      </c>
      <c r="E444" s="258" t="s">
        <v>663</v>
      </c>
      <c r="F444" s="231"/>
      <c r="G444" s="231"/>
      <c r="H444" s="109" t="s">
        <v>989</v>
      </c>
      <c r="I444" s="109" t="s">
        <v>993</v>
      </c>
    </row>
    <row r="445" spans="1:10" ht="44">
      <c r="A445" s="172" t="s">
        <v>997</v>
      </c>
      <c r="B445" s="13" t="s">
        <v>968</v>
      </c>
      <c r="D445" s="13" t="s">
        <v>995</v>
      </c>
      <c r="E445" s="221" t="s">
        <v>852</v>
      </c>
      <c r="F445" s="221" t="s">
        <v>138</v>
      </c>
      <c r="G445" s="221" t="s">
        <v>911</v>
      </c>
      <c r="H445" s="10"/>
      <c r="I445" s="10"/>
    </row>
    <row r="446" spans="1:10" ht="44">
      <c r="B446" s="13" t="s">
        <v>1001</v>
      </c>
      <c r="D446" s="13" t="s">
        <v>1000</v>
      </c>
      <c r="E446" s="218" t="s">
        <v>797</v>
      </c>
      <c r="F446" s="218"/>
      <c r="G446" s="218"/>
      <c r="H446" s="8" t="s">
        <v>1002</v>
      </c>
      <c r="I446" s="10"/>
    </row>
    <row r="447" spans="1:10" ht="132">
      <c r="B447" s="244" t="s">
        <v>1001</v>
      </c>
      <c r="D447" s="13" t="s">
        <v>53</v>
      </c>
      <c r="E447" s="255" t="s">
        <v>86</v>
      </c>
      <c r="F447" s="255" t="s">
        <v>183</v>
      </c>
      <c r="G447" s="255" t="s">
        <v>984</v>
      </c>
      <c r="H447" s="10" t="s">
        <v>1012</v>
      </c>
      <c r="I447" s="10"/>
    </row>
    <row r="448" spans="1:10" s="244" customFormat="1" ht="44">
      <c r="B448" s="244" t="s">
        <v>1275</v>
      </c>
      <c r="E448" s="255" t="s">
        <v>86</v>
      </c>
      <c r="F448" s="255"/>
      <c r="G448" s="255"/>
      <c r="H448" s="241"/>
      <c r="I448" s="241"/>
      <c r="J448" s="244" t="s">
        <v>1274</v>
      </c>
    </row>
    <row r="449" spans="1:10" s="244" customFormat="1" ht="132">
      <c r="B449" s="244" t="s">
        <v>1001</v>
      </c>
      <c r="D449" s="244" t="s">
        <v>53</v>
      </c>
      <c r="E449" s="258" t="s">
        <v>663</v>
      </c>
      <c r="F449" s="258"/>
      <c r="G449" s="258"/>
      <c r="H449" s="241" t="s">
        <v>1018</v>
      </c>
      <c r="I449" s="241"/>
    </row>
    <row r="450" spans="1:10" s="244" customFormat="1" ht="176">
      <c r="A450" s="254" t="s">
        <v>1013</v>
      </c>
      <c r="B450" s="244" t="s">
        <v>1014</v>
      </c>
      <c r="D450" s="244" t="s">
        <v>663</v>
      </c>
      <c r="E450" s="256" t="s">
        <v>852</v>
      </c>
      <c r="F450" s="256" t="s">
        <v>1015</v>
      </c>
      <c r="G450" s="256" t="s">
        <v>1016</v>
      </c>
      <c r="H450" s="241" t="s">
        <v>1017</v>
      </c>
      <c r="I450" s="241"/>
    </row>
    <row r="451" spans="1:10" s="244" customFormat="1" ht="44">
      <c r="A451" s="254"/>
      <c r="B451" s="244" t="s">
        <v>968</v>
      </c>
      <c r="D451" s="244" t="s">
        <v>1005</v>
      </c>
      <c r="E451" s="256" t="s">
        <v>852</v>
      </c>
      <c r="F451" s="256" t="s">
        <v>134</v>
      </c>
      <c r="G451" s="256" t="s">
        <v>615</v>
      </c>
      <c r="H451" s="241"/>
      <c r="I451" s="241"/>
      <c r="J451" s="241" t="s">
        <v>1022</v>
      </c>
    </row>
    <row r="452" spans="1:10" s="244" customFormat="1" ht="44">
      <c r="A452" s="254"/>
      <c r="B452" s="244" t="s">
        <v>968</v>
      </c>
      <c r="D452" s="244" t="s">
        <v>1006</v>
      </c>
      <c r="E452" s="256" t="s">
        <v>852</v>
      </c>
      <c r="F452" s="256" t="s">
        <v>133</v>
      </c>
      <c r="G452" s="256" t="s">
        <v>615</v>
      </c>
      <c r="H452" s="241"/>
      <c r="I452" s="241"/>
    </row>
    <row r="453" spans="1:10" s="244" customFormat="1" ht="44">
      <c r="A453" s="254"/>
      <c r="B453" s="244" t="s">
        <v>968</v>
      </c>
      <c r="D453" s="244" t="s">
        <v>1004</v>
      </c>
      <c r="E453" s="256" t="s">
        <v>852</v>
      </c>
      <c r="F453" s="256" t="s">
        <v>135</v>
      </c>
      <c r="G453" s="256" t="s">
        <v>615</v>
      </c>
      <c r="H453" s="241"/>
      <c r="I453" s="241"/>
    </row>
    <row r="454" spans="1:10" s="244" customFormat="1" ht="44">
      <c r="A454" s="254" t="s">
        <v>1024</v>
      </c>
      <c r="F454" s="259"/>
      <c r="G454" s="259"/>
      <c r="H454" s="241"/>
      <c r="I454" s="241"/>
    </row>
    <row r="455" spans="1:10" s="244" customFormat="1" ht="44">
      <c r="A455" s="254"/>
      <c r="B455" s="244" t="s">
        <v>1025</v>
      </c>
      <c r="D455" s="244" t="s">
        <v>525</v>
      </c>
      <c r="E455" s="256" t="s">
        <v>525</v>
      </c>
      <c r="F455" s="256" t="s">
        <v>1026</v>
      </c>
      <c r="G455" s="256" t="s">
        <v>1027</v>
      </c>
      <c r="H455" s="241"/>
      <c r="I455" s="241"/>
      <c r="J455" s="244" t="s">
        <v>1028</v>
      </c>
    </row>
    <row r="456" spans="1:10" s="244" customFormat="1" ht="44">
      <c r="A456" s="254"/>
      <c r="B456" s="244" t="s">
        <v>1025</v>
      </c>
      <c r="D456" s="244" t="s">
        <v>526</v>
      </c>
      <c r="E456" s="256" t="s">
        <v>526</v>
      </c>
      <c r="F456" s="256" t="s">
        <v>1026</v>
      </c>
      <c r="G456" s="256" t="s">
        <v>1027</v>
      </c>
      <c r="H456" s="241"/>
      <c r="I456" s="241"/>
      <c r="J456" s="244" t="s">
        <v>1028</v>
      </c>
    </row>
    <row r="457" spans="1:10" s="244" customFormat="1" ht="44">
      <c r="A457" s="254"/>
      <c r="B457" s="244" t="s">
        <v>968</v>
      </c>
      <c r="D457" s="244" t="s">
        <v>1029</v>
      </c>
      <c r="E457" s="256" t="s">
        <v>1030</v>
      </c>
      <c r="F457" s="259" t="s">
        <v>622</v>
      </c>
      <c r="G457" s="256" t="s">
        <v>615</v>
      </c>
      <c r="H457" s="241"/>
      <c r="I457" s="241"/>
    </row>
    <row r="458" spans="1:10" s="244" customFormat="1" ht="44">
      <c r="A458" s="254"/>
      <c r="B458" s="244" t="s">
        <v>1032</v>
      </c>
      <c r="D458" s="244" t="s">
        <v>211</v>
      </c>
      <c r="E458" s="256" t="s">
        <v>521</v>
      </c>
      <c r="F458" s="259"/>
      <c r="G458" s="259"/>
      <c r="H458" s="241"/>
      <c r="I458" s="241"/>
    </row>
    <row r="459" spans="1:10" s="244" customFormat="1" ht="44">
      <c r="A459" s="254" t="s">
        <v>1043</v>
      </c>
      <c r="B459" s="244" t="s">
        <v>968</v>
      </c>
      <c r="D459" s="244" t="s">
        <v>1037</v>
      </c>
      <c r="E459" s="244" t="s">
        <v>663</v>
      </c>
      <c r="F459" s="259" t="s">
        <v>630</v>
      </c>
      <c r="G459" s="259" t="s">
        <v>630</v>
      </c>
      <c r="H459" s="241"/>
      <c r="I459" s="241"/>
      <c r="J459" s="244" t="s">
        <v>1041</v>
      </c>
    </row>
    <row r="460" spans="1:10" s="244" customFormat="1" ht="44">
      <c r="A460" s="254"/>
      <c r="B460" s="244" t="s">
        <v>968</v>
      </c>
      <c r="D460" s="244" t="s">
        <v>1040</v>
      </c>
      <c r="E460" s="244" t="s">
        <v>663</v>
      </c>
      <c r="F460" s="259" t="s">
        <v>630</v>
      </c>
      <c r="G460" s="259" t="s">
        <v>630</v>
      </c>
      <c r="H460" s="241"/>
      <c r="I460" s="241"/>
      <c r="J460" s="244" t="s">
        <v>1042</v>
      </c>
    </row>
    <row r="461" spans="1:10" s="244" customFormat="1" ht="44">
      <c r="A461" s="254"/>
      <c r="B461" s="244" t="s">
        <v>1044</v>
      </c>
      <c r="D461" s="244" t="s">
        <v>206</v>
      </c>
      <c r="E461" s="244" t="s">
        <v>663</v>
      </c>
      <c r="F461" s="259" t="s">
        <v>630</v>
      </c>
      <c r="G461" s="259" t="s">
        <v>630</v>
      </c>
      <c r="H461" s="241"/>
      <c r="I461" s="241"/>
    </row>
    <row r="462" spans="1:10" s="244" customFormat="1" ht="44">
      <c r="A462" s="254" t="s">
        <v>1050</v>
      </c>
      <c r="B462" s="244" t="s">
        <v>901</v>
      </c>
      <c r="D462" s="244" t="s">
        <v>1045</v>
      </c>
      <c r="E462" s="256" t="s">
        <v>1030</v>
      </c>
      <c r="F462" s="259" t="s">
        <v>622</v>
      </c>
      <c r="G462" s="256" t="s">
        <v>615</v>
      </c>
      <c r="H462" s="241" t="s">
        <v>1029</v>
      </c>
      <c r="I462" s="241" t="s">
        <v>1045</v>
      </c>
    </row>
    <row r="463" spans="1:10" s="244" customFormat="1" ht="44">
      <c r="A463" s="254"/>
      <c r="B463" s="244" t="s">
        <v>1044</v>
      </c>
      <c r="D463" s="244" t="s">
        <v>1045</v>
      </c>
      <c r="E463" s="256" t="s">
        <v>1030</v>
      </c>
      <c r="F463" s="259" t="s">
        <v>622</v>
      </c>
      <c r="G463" s="256" t="s">
        <v>615</v>
      </c>
      <c r="H463" s="241"/>
      <c r="I463" s="241"/>
    </row>
    <row r="464" spans="1:10" s="244" customFormat="1" ht="44">
      <c r="A464" s="254"/>
      <c r="B464" s="244" t="s">
        <v>1047</v>
      </c>
      <c r="D464" s="244" t="s">
        <v>1046</v>
      </c>
      <c r="E464" s="272" t="s">
        <v>1048</v>
      </c>
      <c r="F464" s="259" t="s">
        <v>622</v>
      </c>
      <c r="G464" s="256" t="s">
        <v>615</v>
      </c>
      <c r="H464" s="241"/>
      <c r="I464" s="241"/>
    </row>
    <row r="465" spans="1:10" s="244" customFormat="1" ht="44">
      <c r="A465" s="254"/>
      <c r="B465" s="244" t="s">
        <v>968</v>
      </c>
      <c r="D465" s="244" t="s">
        <v>1045</v>
      </c>
      <c r="E465" s="218" t="s">
        <v>797</v>
      </c>
      <c r="F465" s="218" t="s">
        <v>188</v>
      </c>
      <c r="G465" s="218" t="s">
        <v>615</v>
      </c>
      <c r="H465" s="241"/>
      <c r="I465" s="241"/>
    </row>
    <row r="466" spans="1:10" s="244" customFormat="1" ht="44">
      <c r="A466" s="254"/>
      <c r="B466" s="244" t="s">
        <v>968</v>
      </c>
      <c r="D466" s="244" t="s">
        <v>203</v>
      </c>
      <c r="E466" s="256" t="s">
        <v>521</v>
      </c>
      <c r="F466" s="256" t="s">
        <v>186</v>
      </c>
      <c r="G466" s="256" t="s">
        <v>615</v>
      </c>
      <c r="H466" s="241"/>
      <c r="I466" s="241"/>
    </row>
    <row r="467" spans="1:10" s="244" customFormat="1" ht="44">
      <c r="A467" s="254"/>
      <c r="B467" s="244" t="s">
        <v>1032</v>
      </c>
      <c r="D467" s="244" t="s">
        <v>202</v>
      </c>
      <c r="E467" s="256" t="s">
        <v>521</v>
      </c>
      <c r="F467" s="259"/>
      <c r="G467" s="256" t="s">
        <v>615</v>
      </c>
      <c r="H467" s="241"/>
      <c r="I467" s="241"/>
    </row>
    <row r="468" spans="1:10" s="244" customFormat="1" ht="44">
      <c r="A468" s="254" t="s">
        <v>1051</v>
      </c>
      <c r="B468" s="244" t="s">
        <v>910</v>
      </c>
      <c r="D468" s="244" t="s">
        <v>1049</v>
      </c>
      <c r="E468" s="259"/>
      <c r="F468" s="259"/>
      <c r="G468" s="259"/>
      <c r="H468" s="273" t="s">
        <v>852</v>
      </c>
      <c r="I468" s="273" t="s">
        <v>1049</v>
      </c>
    </row>
    <row r="469" spans="1:10" s="244" customFormat="1" ht="44">
      <c r="B469" s="244" t="s">
        <v>1047</v>
      </c>
      <c r="D469" s="244" t="s">
        <v>1053</v>
      </c>
      <c r="E469" s="259"/>
      <c r="F469" s="259"/>
      <c r="G469" s="259"/>
      <c r="H469" s="241"/>
      <c r="I469" s="241"/>
      <c r="J469" s="244" t="s">
        <v>1054</v>
      </c>
    </row>
    <row r="470" spans="1:10" s="244" customFormat="1" ht="44">
      <c r="B470" s="244" t="s">
        <v>1032</v>
      </c>
      <c r="D470" s="244" t="s">
        <v>203</v>
      </c>
      <c r="E470" s="218" t="s">
        <v>797</v>
      </c>
      <c r="F470" s="259"/>
      <c r="G470" s="218" t="s">
        <v>615</v>
      </c>
      <c r="H470" s="241"/>
      <c r="I470" s="241"/>
    </row>
    <row r="471" spans="1:10" s="244" customFormat="1" ht="44">
      <c r="B471" s="244" t="s">
        <v>1032</v>
      </c>
      <c r="D471" s="244" t="s">
        <v>203</v>
      </c>
      <c r="E471" s="256" t="s">
        <v>521</v>
      </c>
      <c r="F471" s="259"/>
      <c r="G471" s="256" t="s">
        <v>615</v>
      </c>
      <c r="H471" s="241"/>
      <c r="I471" s="241"/>
    </row>
    <row r="472" spans="1:10" s="244" customFormat="1" ht="44">
      <c r="B472" s="244" t="s">
        <v>968</v>
      </c>
      <c r="D472" s="244" t="s">
        <v>202</v>
      </c>
      <c r="E472" s="256" t="s">
        <v>521</v>
      </c>
      <c r="F472" s="256" t="s">
        <v>186</v>
      </c>
      <c r="G472" s="256" t="s">
        <v>615</v>
      </c>
      <c r="H472" s="241"/>
      <c r="I472" s="241"/>
    </row>
    <row r="473" spans="1:10" s="244" customFormat="1" ht="44">
      <c r="B473" s="244" t="s">
        <v>1055</v>
      </c>
      <c r="D473" s="244" t="s">
        <v>1052</v>
      </c>
      <c r="E473" s="244" t="s">
        <v>663</v>
      </c>
      <c r="H473" s="241" t="s">
        <v>204</v>
      </c>
      <c r="I473" s="241" t="s">
        <v>1052</v>
      </c>
    </row>
    <row r="474" spans="1:10" s="244" customFormat="1" ht="44">
      <c r="B474" s="244" t="s">
        <v>1032</v>
      </c>
      <c r="D474" s="244" t="s">
        <v>1046</v>
      </c>
      <c r="E474" s="218" t="s">
        <v>797</v>
      </c>
      <c r="G474" s="218" t="s">
        <v>615</v>
      </c>
      <c r="H474" s="241"/>
      <c r="I474" s="241"/>
    </row>
    <row r="475" spans="1:10" s="244" customFormat="1" ht="44">
      <c r="B475" s="244" t="s">
        <v>1032</v>
      </c>
      <c r="D475" s="244" t="s">
        <v>1045</v>
      </c>
      <c r="E475" s="218" t="s">
        <v>797</v>
      </c>
      <c r="G475" s="218" t="s">
        <v>615</v>
      </c>
      <c r="H475" s="241"/>
      <c r="I475" s="241"/>
    </row>
    <row r="476" spans="1:10" s="244" customFormat="1" ht="44">
      <c r="B476" s="244" t="s">
        <v>1057</v>
      </c>
      <c r="D476" s="244" t="s">
        <v>1037</v>
      </c>
      <c r="E476" s="244" t="s">
        <v>663</v>
      </c>
      <c r="H476" s="241" t="s">
        <v>735</v>
      </c>
      <c r="I476" s="241" t="s">
        <v>736</v>
      </c>
    </row>
    <row r="477" spans="1:10" s="244" customFormat="1" ht="44">
      <c r="B477" s="244" t="s">
        <v>1057</v>
      </c>
      <c r="D477" s="244" t="s">
        <v>1040</v>
      </c>
      <c r="E477" s="244" t="s">
        <v>663</v>
      </c>
      <c r="H477" s="241" t="s">
        <v>735</v>
      </c>
      <c r="I477" s="241" t="s">
        <v>1056</v>
      </c>
    </row>
    <row r="478" spans="1:10" s="244" customFormat="1" ht="44">
      <c r="A478" s="254" t="s">
        <v>1060</v>
      </c>
      <c r="B478" s="244" t="s">
        <v>1044</v>
      </c>
      <c r="D478" s="244" t="s">
        <v>1045</v>
      </c>
      <c r="E478" s="244" t="s">
        <v>663</v>
      </c>
      <c r="H478" s="241"/>
      <c r="I478" s="241"/>
      <c r="J478" s="244" t="s">
        <v>1061</v>
      </c>
    </row>
    <row r="479" spans="1:10" s="244" customFormat="1" ht="44">
      <c r="B479" s="244" t="s">
        <v>741</v>
      </c>
      <c r="D479" s="244" t="s">
        <v>1063</v>
      </c>
      <c r="E479" s="244" t="s">
        <v>663</v>
      </c>
      <c r="H479" s="241" t="s">
        <v>736</v>
      </c>
      <c r="I479" s="241" t="s">
        <v>1056</v>
      </c>
    </row>
    <row r="480" spans="1:10" s="244" customFormat="1" ht="44">
      <c r="B480" s="244" t="s">
        <v>741</v>
      </c>
      <c r="D480" s="244" t="s">
        <v>202</v>
      </c>
      <c r="E480" s="244" t="s">
        <v>663</v>
      </c>
      <c r="H480" s="241" t="s">
        <v>736</v>
      </c>
      <c r="I480" s="241" t="s">
        <v>1056</v>
      </c>
    </row>
    <row r="481" spans="1:10" s="244" customFormat="1" ht="44">
      <c r="B481" s="244" t="s">
        <v>741</v>
      </c>
      <c r="D481" s="244" t="s">
        <v>1052</v>
      </c>
      <c r="E481" s="244" t="s">
        <v>663</v>
      </c>
      <c r="H481" s="241" t="s">
        <v>736</v>
      </c>
      <c r="I481" s="241" t="s">
        <v>1056</v>
      </c>
    </row>
    <row r="482" spans="1:10" s="244" customFormat="1" ht="14">
      <c r="B482" s="244" t="s">
        <v>1065</v>
      </c>
      <c r="D482" s="244" t="s">
        <v>1064</v>
      </c>
      <c r="E482" s="256" t="s">
        <v>521</v>
      </c>
      <c r="H482" s="244" t="s">
        <v>1066</v>
      </c>
      <c r="I482" s="244" t="s">
        <v>1064</v>
      </c>
    </row>
    <row r="483" spans="1:10" s="244" customFormat="1" ht="14">
      <c r="B483" s="244" t="s">
        <v>1065</v>
      </c>
      <c r="D483" s="244" t="s">
        <v>1064</v>
      </c>
      <c r="E483" s="256" t="s">
        <v>522</v>
      </c>
      <c r="H483" s="244" t="s">
        <v>1067</v>
      </c>
      <c r="I483" s="244" t="s">
        <v>1064</v>
      </c>
    </row>
    <row r="484" spans="1:10" s="244" customFormat="1" ht="14">
      <c r="B484" s="244" t="s">
        <v>1065</v>
      </c>
      <c r="D484" s="244" t="s">
        <v>1064</v>
      </c>
      <c r="E484" s="256" t="s">
        <v>523</v>
      </c>
      <c r="H484" s="244" t="s">
        <v>1068</v>
      </c>
      <c r="I484" s="244" t="s">
        <v>1064</v>
      </c>
    </row>
    <row r="485" spans="1:10" s="244" customFormat="1" ht="14">
      <c r="B485" s="244" t="s">
        <v>1065</v>
      </c>
      <c r="D485" s="244" t="s">
        <v>1064</v>
      </c>
      <c r="E485" s="256" t="s">
        <v>524</v>
      </c>
      <c r="H485" s="244" t="s">
        <v>1069</v>
      </c>
      <c r="I485" s="244" t="s">
        <v>1064</v>
      </c>
    </row>
    <row r="486" spans="1:10" s="244" customFormat="1" ht="14">
      <c r="A486" s="254" t="s">
        <v>1073</v>
      </c>
      <c r="B486" s="244" t="s">
        <v>968</v>
      </c>
      <c r="D486" s="244" t="s">
        <v>1070</v>
      </c>
      <c r="E486" s="218" t="s">
        <v>797</v>
      </c>
      <c r="F486" s="218" t="s">
        <v>554</v>
      </c>
      <c r="G486" s="218" t="s">
        <v>809</v>
      </c>
    </row>
    <row r="487" spans="1:10" s="244" customFormat="1" ht="14">
      <c r="B487" s="244" t="s">
        <v>968</v>
      </c>
      <c r="D487" s="244" t="s">
        <v>1070</v>
      </c>
      <c r="E487" s="256" t="s">
        <v>522</v>
      </c>
      <c r="F487" s="256" t="s">
        <v>144</v>
      </c>
      <c r="G487" s="256" t="s">
        <v>809</v>
      </c>
    </row>
    <row r="488" spans="1:10" s="244" customFormat="1" ht="14">
      <c r="B488" s="244" t="s">
        <v>968</v>
      </c>
      <c r="D488" s="244" t="s">
        <v>1046</v>
      </c>
      <c r="E488" s="218" t="s">
        <v>797</v>
      </c>
      <c r="F488" s="218" t="s">
        <v>139</v>
      </c>
      <c r="G488" s="218" t="s">
        <v>615</v>
      </c>
    </row>
    <row r="489" spans="1:10" s="244" customFormat="1">
      <c r="A489" s="254" t="s">
        <v>1079</v>
      </c>
    </row>
    <row r="490" spans="1:10" s="244" customFormat="1" ht="14">
      <c r="B490" s="244" t="s">
        <v>724</v>
      </c>
      <c r="D490" s="244" t="s">
        <v>237</v>
      </c>
      <c r="E490" s="218" t="s">
        <v>797</v>
      </c>
      <c r="F490" s="218" t="s">
        <v>555</v>
      </c>
      <c r="G490" s="218" t="s">
        <v>809</v>
      </c>
      <c r="J490" s="244" t="s">
        <v>1076</v>
      </c>
    </row>
    <row r="491" spans="1:10" s="244" customFormat="1" ht="14">
      <c r="B491" s="244" t="s">
        <v>724</v>
      </c>
      <c r="D491" s="244" t="s">
        <v>872</v>
      </c>
      <c r="E491" s="218" t="s">
        <v>797</v>
      </c>
      <c r="F491" s="218" t="s">
        <v>268</v>
      </c>
      <c r="G491" s="218" t="s">
        <v>876</v>
      </c>
    </row>
    <row r="492" spans="1:10" s="244" customFormat="1" ht="14">
      <c r="B492" s="244" t="s">
        <v>724</v>
      </c>
      <c r="D492" s="244" t="s">
        <v>862</v>
      </c>
      <c r="E492" s="218" t="s">
        <v>797</v>
      </c>
      <c r="F492" s="218" t="s">
        <v>145</v>
      </c>
      <c r="G492" s="218" t="s">
        <v>876</v>
      </c>
    </row>
    <row r="493" spans="1:10" s="244" customFormat="1">
      <c r="A493" s="254" t="s">
        <v>1083</v>
      </c>
    </row>
    <row r="494" spans="1:10" s="244" customFormat="1" ht="14">
      <c r="A494" s="254"/>
      <c r="B494" s="244" t="s">
        <v>741</v>
      </c>
      <c r="D494" s="244" t="s">
        <v>102</v>
      </c>
      <c r="E494" s="284" t="s">
        <v>520</v>
      </c>
      <c r="F494" s="284" t="s">
        <v>183</v>
      </c>
      <c r="G494" s="284" t="s">
        <v>984</v>
      </c>
      <c r="H494" s="244" t="s">
        <v>736</v>
      </c>
      <c r="I494" s="244" t="s">
        <v>735</v>
      </c>
    </row>
    <row r="495" spans="1:10" s="244" customFormat="1" ht="14">
      <c r="A495" s="254"/>
      <c r="B495" s="244" t="s">
        <v>741</v>
      </c>
      <c r="D495" s="244" t="s">
        <v>54</v>
      </c>
      <c r="E495" s="284" t="s">
        <v>520</v>
      </c>
      <c r="F495" s="284" t="s">
        <v>8</v>
      </c>
      <c r="G495" s="284" t="s">
        <v>984</v>
      </c>
      <c r="H495" s="244" t="s">
        <v>736</v>
      </c>
      <c r="I495" s="244" t="s">
        <v>1085</v>
      </c>
    </row>
    <row r="496" spans="1:10" s="244" customFormat="1" ht="14">
      <c r="A496" s="254"/>
      <c r="B496" s="244" t="s">
        <v>968</v>
      </c>
      <c r="D496" s="244" t="s">
        <v>1080</v>
      </c>
      <c r="E496" s="284" t="s">
        <v>520</v>
      </c>
      <c r="F496" s="284" t="s">
        <v>185</v>
      </c>
      <c r="G496" s="284" t="s">
        <v>984</v>
      </c>
    </row>
    <row r="497" spans="1:9" s="244" customFormat="1" ht="14">
      <c r="A497" s="254"/>
      <c r="B497" s="244" t="s">
        <v>741</v>
      </c>
      <c r="D497" s="244" t="s">
        <v>197</v>
      </c>
      <c r="E497" s="284" t="s">
        <v>520</v>
      </c>
      <c r="F497" s="284" t="s">
        <v>186</v>
      </c>
      <c r="G497" s="284" t="s">
        <v>806</v>
      </c>
      <c r="H497" s="244" t="s">
        <v>736</v>
      </c>
      <c r="I497" s="244" t="s">
        <v>735</v>
      </c>
    </row>
    <row r="498" spans="1:9" s="244" customFormat="1" ht="14">
      <c r="A498" s="254"/>
      <c r="B498" s="244" t="s">
        <v>741</v>
      </c>
      <c r="D498" s="244" t="s">
        <v>198</v>
      </c>
      <c r="E498" s="284" t="s">
        <v>520</v>
      </c>
      <c r="F498" s="284" t="s">
        <v>129</v>
      </c>
      <c r="G498" s="284" t="s">
        <v>806</v>
      </c>
      <c r="H498" s="244" t="s">
        <v>736</v>
      </c>
      <c r="I498" s="244" t="s">
        <v>735</v>
      </c>
    </row>
    <row r="499" spans="1:9" s="244" customFormat="1" ht="37">
      <c r="A499" s="254"/>
      <c r="B499" s="244" t="s">
        <v>724</v>
      </c>
      <c r="D499" s="244" t="s">
        <v>298</v>
      </c>
      <c r="E499" s="284" t="s">
        <v>520</v>
      </c>
      <c r="F499" s="284" t="s">
        <v>131</v>
      </c>
      <c r="G499" s="284" t="s">
        <v>697</v>
      </c>
      <c r="H499" s="14" t="s">
        <v>983</v>
      </c>
      <c r="I499" s="14" t="s">
        <v>1087</v>
      </c>
    </row>
    <row r="500" spans="1:9" s="244" customFormat="1" ht="14">
      <c r="A500" s="254"/>
      <c r="B500" s="244" t="s">
        <v>1032</v>
      </c>
      <c r="D500" s="244" t="s">
        <v>300</v>
      </c>
      <c r="E500" s="284" t="s">
        <v>520</v>
      </c>
      <c r="F500" s="284"/>
      <c r="G500" s="284" t="s">
        <v>697</v>
      </c>
    </row>
    <row r="501" spans="1:9" s="244" customFormat="1" ht="14">
      <c r="A501" s="254"/>
      <c r="B501" s="244" t="s">
        <v>1032</v>
      </c>
      <c r="D501" s="244" t="s">
        <v>301</v>
      </c>
      <c r="E501" s="284" t="s">
        <v>520</v>
      </c>
      <c r="F501" s="284"/>
      <c r="G501" s="284" t="s">
        <v>697</v>
      </c>
    </row>
    <row r="502" spans="1:9" s="244" customFormat="1" ht="14">
      <c r="A502" s="254"/>
      <c r="B502" s="244" t="s">
        <v>968</v>
      </c>
      <c r="D502" s="244" t="s">
        <v>1088</v>
      </c>
      <c r="E502" s="284" t="s">
        <v>520</v>
      </c>
      <c r="F502" s="284" t="s">
        <v>133</v>
      </c>
      <c r="G502" s="284" t="s">
        <v>697</v>
      </c>
    </row>
    <row r="503" spans="1:9" s="244" customFormat="1" ht="14">
      <c r="A503" s="254"/>
      <c r="B503" s="244" t="s">
        <v>968</v>
      </c>
      <c r="D503" s="244" t="s">
        <v>1089</v>
      </c>
      <c r="E503" s="284" t="s">
        <v>520</v>
      </c>
      <c r="F503" s="284" t="s">
        <v>134</v>
      </c>
      <c r="G503" s="284" t="s">
        <v>697</v>
      </c>
    </row>
    <row r="504" spans="1:9" s="244" customFormat="1" ht="14">
      <c r="B504" s="244" t="s">
        <v>968</v>
      </c>
      <c r="D504" s="244" t="s">
        <v>1090</v>
      </c>
      <c r="E504" s="284" t="s">
        <v>520</v>
      </c>
      <c r="F504" s="284" t="s">
        <v>135</v>
      </c>
      <c r="G504" s="284" t="s">
        <v>697</v>
      </c>
    </row>
    <row r="505" spans="1:9" s="244" customFormat="1" ht="14">
      <c r="B505" s="244" t="s">
        <v>968</v>
      </c>
      <c r="D505" s="244" t="s">
        <v>1081</v>
      </c>
      <c r="E505" s="284" t="s">
        <v>520</v>
      </c>
      <c r="F505" s="284" t="s">
        <v>139</v>
      </c>
      <c r="G505" s="284" t="s">
        <v>697</v>
      </c>
    </row>
    <row r="506" spans="1:9" ht="132">
      <c r="B506" s="244" t="s">
        <v>724</v>
      </c>
      <c r="D506" s="13" t="s">
        <v>305</v>
      </c>
      <c r="E506" s="284" t="s">
        <v>520</v>
      </c>
      <c r="F506" s="284" t="s">
        <v>141</v>
      </c>
      <c r="G506" s="284" t="s">
        <v>196</v>
      </c>
      <c r="H506" s="241" t="s">
        <v>407</v>
      </c>
      <c r="I506" s="241" t="s">
        <v>1082</v>
      </c>
    </row>
    <row r="507" spans="1:9" ht="88">
      <c r="B507" s="244" t="s">
        <v>741</v>
      </c>
      <c r="D507" s="244" t="s">
        <v>305</v>
      </c>
      <c r="E507" s="284" t="s">
        <v>520</v>
      </c>
      <c r="F507" s="284" t="s">
        <v>141</v>
      </c>
      <c r="G507" s="284" t="s">
        <v>196</v>
      </c>
      <c r="H507" s="241" t="s">
        <v>736</v>
      </c>
      <c r="I507" s="241" t="s">
        <v>1093</v>
      </c>
    </row>
    <row r="508" spans="1:9" ht="88">
      <c r="B508" s="244" t="s">
        <v>741</v>
      </c>
      <c r="D508" s="244" t="s">
        <v>907</v>
      </c>
      <c r="E508" s="284" t="s">
        <v>520</v>
      </c>
      <c r="F508" s="284" t="s">
        <v>142</v>
      </c>
      <c r="G508" s="284" t="s">
        <v>196</v>
      </c>
      <c r="H508" s="241" t="s">
        <v>736</v>
      </c>
      <c r="I508" s="241" t="s">
        <v>1093</v>
      </c>
    </row>
    <row r="509" spans="1:9" s="244" customFormat="1" ht="14">
      <c r="A509" s="254"/>
      <c r="B509" s="244" t="s">
        <v>741</v>
      </c>
      <c r="D509" s="244" t="s">
        <v>102</v>
      </c>
      <c r="E509" s="278" t="s">
        <v>524</v>
      </c>
      <c r="F509" s="278" t="s">
        <v>183</v>
      </c>
      <c r="G509" s="256" t="s">
        <v>984</v>
      </c>
      <c r="H509" s="244" t="s">
        <v>736</v>
      </c>
      <c r="I509" s="244" t="s">
        <v>735</v>
      </c>
    </row>
    <row r="510" spans="1:9" ht="14">
      <c r="A510" s="254"/>
      <c r="B510" s="244" t="s">
        <v>741</v>
      </c>
      <c r="C510" s="244"/>
      <c r="D510" s="244" t="s">
        <v>54</v>
      </c>
      <c r="E510" s="278" t="s">
        <v>524</v>
      </c>
      <c r="F510" s="278" t="s">
        <v>8</v>
      </c>
      <c r="G510" s="256" t="s">
        <v>984</v>
      </c>
      <c r="H510" s="244" t="s">
        <v>736</v>
      </c>
      <c r="I510" s="244" t="s">
        <v>1085</v>
      </c>
    </row>
    <row r="511" spans="1:9" s="244" customFormat="1" ht="14">
      <c r="A511" s="254"/>
      <c r="B511" s="244" t="s">
        <v>968</v>
      </c>
      <c r="D511" s="244" t="s">
        <v>1080</v>
      </c>
      <c r="E511" s="278" t="s">
        <v>524</v>
      </c>
      <c r="F511" s="256" t="s">
        <v>185</v>
      </c>
      <c r="G511" s="256" t="s">
        <v>697</v>
      </c>
    </row>
    <row r="512" spans="1:9" s="244" customFormat="1" ht="14">
      <c r="A512" s="254"/>
      <c r="B512" s="244" t="s">
        <v>741</v>
      </c>
      <c r="D512" s="244" t="s">
        <v>197</v>
      </c>
      <c r="E512" s="278" t="s">
        <v>524</v>
      </c>
      <c r="F512" s="278" t="s">
        <v>185</v>
      </c>
      <c r="G512" s="278" t="s">
        <v>806</v>
      </c>
      <c r="H512" s="244" t="s">
        <v>736</v>
      </c>
      <c r="I512" s="244" t="s">
        <v>735</v>
      </c>
    </row>
    <row r="513" spans="1:9" s="244" customFormat="1" ht="14">
      <c r="A513" s="254"/>
      <c r="B513" s="244" t="s">
        <v>741</v>
      </c>
      <c r="D513" s="244" t="s">
        <v>198</v>
      </c>
      <c r="E513" s="278" t="s">
        <v>524</v>
      </c>
      <c r="F513" s="278" t="s">
        <v>186</v>
      </c>
      <c r="G513" s="278" t="s">
        <v>806</v>
      </c>
      <c r="H513" s="244" t="s">
        <v>736</v>
      </c>
      <c r="I513" s="244" t="s">
        <v>735</v>
      </c>
    </row>
    <row r="514" spans="1:9" s="244" customFormat="1" ht="37">
      <c r="A514" s="254"/>
      <c r="B514" s="244" t="s">
        <v>724</v>
      </c>
      <c r="D514" s="244" t="s">
        <v>298</v>
      </c>
      <c r="E514" s="278" t="s">
        <v>524</v>
      </c>
      <c r="F514" s="278" t="s">
        <v>130</v>
      </c>
      <c r="G514" s="256" t="s">
        <v>697</v>
      </c>
      <c r="H514" s="14" t="s">
        <v>983</v>
      </c>
      <c r="I514" s="14" t="s">
        <v>1087</v>
      </c>
    </row>
    <row r="515" spans="1:9" s="244" customFormat="1" ht="14">
      <c r="A515" s="254"/>
      <c r="B515" s="244" t="s">
        <v>1032</v>
      </c>
      <c r="D515" s="244" t="s">
        <v>300</v>
      </c>
      <c r="E515" s="278" t="s">
        <v>524</v>
      </c>
      <c r="G515" s="256" t="s">
        <v>697</v>
      </c>
    </row>
    <row r="516" spans="1:9" s="244" customFormat="1" ht="14">
      <c r="A516" s="254"/>
      <c r="B516" s="244" t="s">
        <v>1032</v>
      </c>
      <c r="D516" s="244" t="s">
        <v>301</v>
      </c>
      <c r="E516" s="278" t="s">
        <v>524</v>
      </c>
      <c r="G516" s="256" t="s">
        <v>697</v>
      </c>
    </row>
    <row r="517" spans="1:9" s="244" customFormat="1" ht="14">
      <c r="B517" s="244" t="s">
        <v>968</v>
      </c>
      <c r="D517" s="244" t="s">
        <v>1088</v>
      </c>
      <c r="E517" s="278" t="s">
        <v>524</v>
      </c>
      <c r="F517" s="256" t="s">
        <v>133</v>
      </c>
      <c r="G517" s="256" t="s">
        <v>697</v>
      </c>
    </row>
    <row r="518" spans="1:9" s="244" customFormat="1" ht="14">
      <c r="B518" s="244" t="s">
        <v>968</v>
      </c>
      <c r="D518" s="244" t="s">
        <v>1089</v>
      </c>
      <c r="E518" s="278" t="s">
        <v>524</v>
      </c>
      <c r="F518" s="256" t="s">
        <v>134</v>
      </c>
      <c r="G518" s="256" t="s">
        <v>697</v>
      </c>
    </row>
    <row r="519" spans="1:9" s="244" customFormat="1" ht="14">
      <c r="B519" s="244" t="s">
        <v>968</v>
      </c>
      <c r="D519" s="244" t="s">
        <v>1090</v>
      </c>
      <c r="E519" s="278" t="s">
        <v>524</v>
      </c>
      <c r="F519" s="256" t="s">
        <v>135</v>
      </c>
      <c r="G519" s="256" t="s">
        <v>697</v>
      </c>
    </row>
    <row r="520" spans="1:9" s="244" customFormat="1" ht="14">
      <c r="B520" s="244" t="s">
        <v>968</v>
      </c>
      <c r="D520" s="244" t="s">
        <v>1081</v>
      </c>
      <c r="E520" s="278" t="s">
        <v>524</v>
      </c>
      <c r="F520" s="278" t="s">
        <v>139</v>
      </c>
      <c r="G520" s="256" t="s">
        <v>697</v>
      </c>
    </row>
    <row r="521" spans="1:9" s="244" customFormat="1" ht="132">
      <c r="B521" s="244" t="s">
        <v>724</v>
      </c>
      <c r="D521" s="244" t="s">
        <v>305</v>
      </c>
      <c r="E521" s="278" t="s">
        <v>524</v>
      </c>
      <c r="F521" s="278" t="s">
        <v>141</v>
      </c>
      <c r="G521" s="256" t="s">
        <v>196</v>
      </c>
      <c r="H521" s="241" t="s">
        <v>407</v>
      </c>
      <c r="I521" s="241" t="s">
        <v>1082</v>
      </c>
    </row>
    <row r="522" spans="1:9" s="244" customFormat="1" ht="88">
      <c r="B522" s="244" t="s">
        <v>741</v>
      </c>
      <c r="D522" s="244" t="s">
        <v>305</v>
      </c>
      <c r="E522" s="284" t="s">
        <v>520</v>
      </c>
      <c r="F522" s="284" t="s">
        <v>141</v>
      </c>
      <c r="G522" s="284" t="s">
        <v>196</v>
      </c>
      <c r="H522" s="241" t="s">
        <v>736</v>
      </c>
      <c r="I522" s="241" t="s">
        <v>1093</v>
      </c>
    </row>
    <row r="523" spans="1:9" s="244" customFormat="1" ht="88">
      <c r="B523" s="244" t="s">
        <v>741</v>
      </c>
      <c r="D523" s="244" t="s">
        <v>907</v>
      </c>
      <c r="E523" s="284" t="s">
        <v>520</v>
      </c>
      <c r="F523" s="284" t="s">
        <v>142</v>
      </c>
      <c r="G523" s="284" t="s">
        <v>196</v>
      </c>
      <c r="H523" s="241" t="s">
        <v>736</v>
      </c>
      <c r="I523" s="241" t="s">
        <v>1093</v>
      </c>
    </row>
    <row r="524" spans="1:9" ht="14">
      <c r="B524" s="244" t="s">
        <v>724</v>
      </c>
      <c r="D524" s="13" t="s">
        <v>200</v>
      </c>
      <c r="E524" s="218" t="s">
        <v>797</v>
      </c>
      <c r="F524" s="218" t="s">
        <v>128</v>
      </c>
      <c r="G524" s="218" t="s">
        <v>615</v>
      </c>
      <c r="H524" s="13" t="s">
        <v>1096</v>
      </c>
      <c r="I524" s="13" t="s">
        <v>1095</v>
      </c>
    </row>
    <row r="525" spans="1:9">
      <c r="A525" s="254" t="s">
        <v>1099</v>
      </c>
    </row>
    <row r="526" spans="1:9" ht="14">
      <c r="B526" s="244" t="s">
        <v>741</v>
      </c>
      <c r="D526" s="13" t="s">
        <v>54</v>
      </c>
      <c r="E526" s="284" t="s">
        <v>520</v>
      </c>
      <c r="F526" s="284" t="s">
        <v>8</v>
      </c>
      <c r="G526" s="284" t="s">
        <v>615</v>
      </c>
      <c r="H526" s="13" t="s">
        <v>736</v>
      </c>
      <c r="I526" s="13" t="s">
        <v>735</v>
      </c>
    </row>
    <row r="527" spans="1:9" s="244" customFormat="1" ht="14">
      <c r="B527" s="244" t="s">
        <v>1032</v>
      </c>
      <c r="D527" s="244" t="s">
        <v>1088</v>
      </c>
      <c r="E527" s="284" t="s">
        <v>520</v>
      </c>
      <c r="F527" s="284"/>
      <c r="G527" s="284" t="s">
        <v>697</v>
      </c>
    </row>
    <row r="528" spans="1:9" s="244" customFormat="1" ht="14">
      <c r="B528" s="244" t="s">
        <v>1032</v>
      </c>
      <c r="D528" s="244" t="s">
        <v>1089</v>
      </c>
      <c r="E528" s="284" t="s">
        <v>520</v>
      </c>
      <c r="F528" s="284"/>
      <c r="G528" s="284" t="s">
        <v>697</v>
      </c>
    </row>
    <row r="529" spans="2:9" s="244" customFormat="1" ht="14">
      <c r="B529" s="244" t="s">
        <v>1032</v>
      </c>
      <c r="D529" s="244" t="s">
        <v>1090</v>
      </c>
      <c r="E529" s="284" t="s">
        <v>520</v>
      </c>
      <c r="F529" s="284"/>
      <c r="G529" s="284" t="s">
        <v>697</v>
      </c>
    </row>
    <row r="530" spans="2:9" ht="14">
      <c r="B530" s="244" t="s">
        <v>968</v>
      </c>
      <c r="C530" s="244"/>
      <c r="D530" s="244" t="s">
        <v>300</v>
      </c>
      <c r="E530" s="284" t="s">
        <v>520</v>
      </c>
      <c r="F530" s="284" t="s">
        <v>133</v>
      </c>
      <c r="G530" s="284" t="s">
        <v>697</v>
      </c>
    </row>
    <row r="531" spans="2:9" ht="14">
      <c r="B531" s="244" t="s">
        <v>968</v>
      </c>
      <c r="C531" s="244"/>
      <c r="D531" s="244" t="s">
        <v>301</v>
      </c>
      <c r="E531" s="284" t="s">
        <v>520</v>
      </c>
      <c r="F531" s="284" t="s">
        <v>134</v>
      </c>
      <c r="G531" s="284" t="s">
        <v>697</v>
      </c>
    </row>
    <row r="532" spans="2:9" ht="14">
      <c r="B532" s="244" t="s">
        <v>968</v>
      </c>
      <c r="C532" s="244"/>
      <c r="D532" s="244" t="s">
        <v>1097</v>
      </c>
      <c r="E532" s="284" t="s">
        <v>520</v>
      </c>
      <c r="F532" s="284" t="s">
        <v>135</v>
      </c>
      <c r="G532" s="284" t="s">
        <v>697</v>
      </c>
    </row>
    <row r="533" spans="2:9" ht="14">
      <c r="B533" s="244" t="s">
        <v>968</v>
      </c>
      <c r="C533" s="244"/>
      <c r="D533" s="244" t="s">
        <v>1098</v>
      </c>
      <c r="E533" s="284" t="s">
        <v>520</v>
      </c>
      <c r="F533" s="284" t="s">
        <v>136</v>
      </c>
      <c r="G533" s="284" t="s">
        <v>697</v>
      </c>
    </row>
    <row r="534" spans="2:9" ht="14">
      <c r="B534" s="13" t="s">
        <v>1032</v>
      </c>
      <c r="D534" s="13" t="s">
        <v>52</v>
      </c>
      <c r="E534" s="284" t="s">
        <v>520</v>
      </c>
      <c r="F534" s="284"/>
      <c r="G534" s="284" t="s">
        <v>984</v>
      </c>
    </row>
    <row r="535" spans="2:9" ht="44">
      <c r="B535" s="13" t="s">
        <v>1100</v>
      </c>
      <c r="D535" s="13" t="s">
        <v>304</v>
      </c>
      <c r="E535" s="284" t="s">
        <v>520</v>
      </c>
      <c r="F535" s="284" t="s">
        <v>184</v>
      </c>
      <c r="G535" s="284" t="s">
        <v>984</v>
      </c>
      <c r="H535" s="241" t="s">
        <v>697</v>
      </c>
      <c r="I535" s="241" t="s">
        <v>984</v>
      </c>
    </row>
    <row r="536" spans="2:9" ht="132">
      <c r="B536" s="13" t="s">
        <v>659</v>
      </c>
      <c r="D536" s="13" t="s">
        <v>50</v>
      </c>
      <c r="E536" s="284" t="s">
        <v>520</v>
      </c>
      <c r="F536" s="284" t="s">
        <v>127</v>
      </c>
      <c r="G536" s="284" t="s">
        <v>984</v>
      </c>
      <c r="H536" s="241" t="s">
        <v>973</v>
      </c>
      <c r="I536" s="241" t="s">
        <v>1101</v>
      </c>
    </row>
    <row r="537" spans="2:9" ht="14">
      <c r="B537" s="244" t="s">
        <v>968</v>
      </c>
      <c r="D537" s="13" t="s">
        <v>1102</v>
      </c>
      <c r="E537" s="284" t="s">
        <v>520</v>
      </c>
      <c r="F537" s="284" t="s">
        <v>140</v>
      </c>
      <c r="G537" s="284" t="s">
        <v>196</v>
      </c>
    </row>
    <row r="538" spans="2:9" ht="14">
      <c r="B538" s="13" t="s">
        <v>901</v>
      </c>
      <c r="D538" s="244" t="s">
        <v>1103</v>
      </c>
      <c r="E538" s="284" t="s">
        <v>520</v>
      </c>
      <c r="F538" s="284" t="s">
        <v>141</v>
      </c>
      <c r="G538" s="284" t="s">
        <v>196</v>
      </c>
      <c r="H538" s="13" t="s">
        <v>906</v>
      </c>
      <c r="I538" s="13" t="s">
        <v>1103</v>
      </c>
    </row>
    <row r="539" spans="2:9" ht="14">
      <c r="B539" s="244" t="s">
        <v>741</v>
      </c>
      <c r="C539" s="244"/>
      <c r="D539" s="244" t="s">
        <v>54</v>
      </c>
      <c r="E539" s="278" t="s">
        <v>524</v>
      </c>
      <c r="F539" s="256" t="s">
        <v>8</v>
      </c>
      <c r="G539" s="256" t="s">
        <v>615</v>
      </c>
    </row>
    <row r="540" spans="2:9" ht="14">
      <c r="B540" s="244" t="s">
        <v>1032</v>
      </c>
      <c r="C540" s="244"/>
      <c r="D540" s="244" t="s">
        <v>1088</v>
      </c>
      <c r="E540" s="278" t="s">
        <v>524</v>
      </c>
      <c r="F540" s="244"/>
      <c r="G540" s="256" t="s">
        <v>697</v>
      </c>
    </row>
    <row r="541" spans="2:9" ht="14">
      <c r="B541" s="244" t="s">
        <v>1032</v>
      </c>
      <c r="C541" s="244"/>
      <c r="D541" s="244" t="s">
        <v>1089</v>
      </c>
      <c r="E541" s="278" t="s">
        <v>524</v>
      </c>
      <c r="F541" s="244"/>
      <c r="G541" s="256" t="s">
        <v>697</v>
      </c>
    </row>
    <row r="542" spans="2:9" ht="14">
      <c r="B542" s="244" t="s">
        <v>1032</v>
      </c>
      <c r="C542" s="244"/>
      <c r="D542" s="244" t="s">
        <v>1090</v>
      </c>
      <c r="E542" s="278" t="s">
        <v>524</v>
      </c>
      <c r="F542" s="244"/>
      <c r="G542" s="256" t="s">
        <v>697</v>
      </c>
    </row>
    <row r="543" spans="2:9" ht="14">
      <c r="B543" s="244" t="s">
        <v>968</v>
      </c>
      <c r="C543" s="244"/>
      <c r="D543" s="244" t="s">
        <v>300</v>
      </c>
      <c r="E543" s="278" t="s">
        <v>524</v>
      </c>
      <c r="F543" s="256" t="s">
        <v>133</v>
      </c>
      <c r="G543" s="256" t="s">
        <v>697</v>
      </c>
    </row>
    <row r="544" spans="2:9" ht="14">
      <c r="B544" s="244" t="s">
        <v>968</v>
      </c>
      <c r="C544" s="244"/>
      <c r="D544" s="244" t="s">
        <v>301</v>
      </c>
      <c r="E544" s="278" t="s">
        <v>524</v>
      </c>
      <c r="F544" s="256" t="s">
        <v>134</v>
      </c>
      <c r="G544" s="256" t="s">
        <v>697</v>
      </c>
    </row>
    <row r="545" spans="1:9" ht="14">
      <c r="B545" s="244" t="s">
        <v>968</v>
      </c>
      <c r="C545" s="244"/>
      <c r="D545" s="244" t="s">
        <v>1097</v>
      </c>
      <c r="E545" s="278" t="s">
        <v>524</v>
      </c>
      <c r="F545" s="256" t="s">
        <v>135</v>
      </c>
      <c r="G545" s="256" t="s">
        <v>697</v>
      </c>
    </row>
    <row r="546" spans="1:9" ht="14">
      <c r="B546" s="244" t="s">
        <v>968</v>
      </c>
      <c r="C546" s="244"/>
      <c r="D546" s="244" t="s">
        <v>1098</v>
      </c>
      <c r="E546" s="278" t="s">
        <v>524</v>
      </c>
      <c r="F546" s="256" t="s">
        <v>136</v>
      </c>
      <c r="G546" s="256" t="s">
        <v>697</v>
      </c>
    </row>
    <row r="547" spans="1:9" ht="14">
      <c r="B547" s="244" t="s">
        <v>1032</v>
      </c>
      <c r="C547" s="244"/>
      <c r="D547" s="244" t="s">
        <v>52</v>
      </c>
      <c r="E547" s="278" t="s">
        <v>524</v>
      </c>
      <c r="G547" s="256" t="s">
        <v>984</v>
      </c>
    </row>
    <row r="548" spans="1:9" ht="14">
      <c r="B548" s="244" t="s">
        <v>1100</v>
      </c>
      <c r="C548" s="244"/>
      <c r="D548" s="244" t="s">
        <v>304</v>
      </c>
      <c r="E548" s="278" t="s">
        <v>524</v>
      </c>
      <c r="F548" s="256" t="s">
        <v>184</v>
      </c>
      <c r="G548" s="256" t="s">
        <v>984</v>
      </c>
    </row>
    <row r="549" spans="1:9" ht="14">
      <c r="B549" s="244" t="s">
        <v>1044</v>
      </c>
      <c r="C549" s="244"/>
      <c r="D549" s="244" t="s">
        <v>50</v>
      </c>
      <c r="E549" s="278" t="s">
        <v>524</v>
      </c>
      <c r="F549" s="256" t="s">
        <v>127</v>
      </c>
      <c r="G549" s="256" t="s">
        <v>984</v>
      </c>
    </row>
    <row r="550" spans="1:9" ht="14">
      <c r="B550" s="244" t="s">
        <v>968</v>
      </c>
      <c r="C550" s="244"/>
      <c r="D550" s="244" t="s">
        <v>1102</v>
      </c>
      <c r="E550" s="278" t="s">
        <v>524</v>
      </c>
      <c r="F550" s="256" t="s">
        <v>140</v>
      </c>
      <c r="G550" s="256" t="s">
        <v>196</v>
      </c>
    </row>
    <row r="551" spans="1:9" ht="14">
      <c r="B551" s="244" t="s">
        <v>901</v>
      </c>
      <c r="C551" s="244"/>
      <c r="D551" s="244" t="s">
        <v>1103</v>
      </c>
      <c r="E551" s="278" t="s">
        <v>524</v>
      </c>
      <c r="F551" s="256" t="s">
        <v>141</v>
      </c>
      <c r="G551" s="256" t="s">
        <v>196</v>
      </c>
    </row>
    <row r="552" spans="1:9">
      <c r="A552" s="254" t="s">
        <v>1108</v>
      </c>
    </row>
    <row r="553" spans="1:9">
      <c r="B553" s="13" t="s">
        <v>1109</v>
      </c>
      <c r="D553" s="13" t="s">
        <v>1110</v>
      </c>
    </row>
    <row r="554" spans="1:9" ht="132">
      <c r="B554" s="244" t="s">
        <v>659</v>
      </c>
      <c r="D554" s="13" t="s">
        <v>300</v>
      </c>
      <c r="E554" s="284" t="s">
        <v>520</v>
      </c>
      <c r="F554" s="284" t="s">
        <v>134</v>
      </c>
      <c r="G554" s="284" t="s">
        <v>697</v>
      </c>
      <c r="I554" s="241" t="s">
        <v>1115</v>
      </c>
    </row>
    <row r="555" spans="1:9" ht="14">
      <c r="B555" s="13" t="s">
        <v>968</v>
      </c>
      <c r="D555" s="13" t="s">
        <v>1117</v>
      </c>
      <c r="E555" s="284" t="s">
        <v>520</v>
      </c>
      <c r="F555" s="284" t="s">
        <v>185</v>
      </c>
      <c r="G555" s="284" t="s">
        <v>984</v>
      </c>
    </row>
    <row r="556" spans="1:9" ht="14">
      <c r="B556" s="244" t="s">
        <v>741</v>
      </c>
      <c r="C556" s="244"/>
      <c r="D556" s="244" t="s">
        <v>1117</v>
      </c>
      <c r="E556" s="284" t="s">
        <v>520</v>
      </c>
      <c r="F556" s="284" t="s">
        <v>185</v>
      </c>
      <c r="G556" s="284" t="s">
        <v>984</v>
      </c>
      <c r="H556" s="13" t="s">
        <v>736</v>
      </c>
      <c r="I556" s="244" t="s">
        <v>735</v>
      </c>
    </row>
    <row r="557" spans="1:9" ht="14">
      <c r="B557" s="244" t="s">
        <v>659</v>
      </c>
      <c r="C557" s="244"/>
      <c r="D557" s="244" t="s">
        <v>300</v>
      </c>
      <c r="E557" s="284" t="s">
        <v>520</v>
      </c>
      <c r="F557" s="284" t="s">
        <v>186</v>
      </c>
      <c r="G557" s="284" t="s">
        <v>984</v>
      </c>
    </row>
    <row r="558" spans="1:9" ht="14">
      <c r="B558" s="244" t="s">
        <v>741</v>
      </c>
      <c r="D558" s="13" t="s">
        <v>395</v>
      </c>
      <c r="E558" s="284" t="s">
        <v>520</v>
      </c>
      <c r="F558" s="284" t="s">
        <v>139</v>
      </c>
      <c r="G558" s="284" t="s">
        <v>697</v>
      </c>
      <c r="H558" s="244" t="s">
        <v>736</v>
      </c>
      <c r="I558" s="244" t="s">
        <v>735</v>
      </c>
    </row>
    <row r="559" spans="1:9" ht="14">
      <c r="A559" s="254" t="s">
        <v>1121</v>
      </c>
      <c r="B559" s="13" t="s">
        <v>968</v>
      </c>
      <c r="D559" s="13" t="s">
        <v>1122</v>
      </c>
      <c r="E559" s="284" t="s">
        <v>520</v>
      </c>
      <c r="F559" s="284" t="s">
        <v>129</v>
      </c>
      <c r="G559" s="284" t="s">
        <v>984</v>
      </c>
    </row>
    <row r="560" spans="1:9" ht="14">
      <c r="B560" s="244" t="s">
        <v>968</v>
      </c>
      <c r="D560" s="13" t="s">
        <v>1123</v>
      </c>
      <c r="E560" s="284" t="s">
        <v>520</v>
      </c>
      <c r="F560" s="284" t="s">
        <v>135</v>
      </c>
      <c r="G560" s="284" t="s">
        <v>697</v>
      </c>
    </row>
    <row r="561" spans="1:10">
      <c r="B561" s="13" t="s">
        <v>1125</v>
      </c>
    </row>
    <row r="562" spans="1:10" ht="14">
      <c r="B562" s="13" t="s">
        <v>724</v>
      </c>
      <c r="D562" s="244" t="s">
        <v>40</v>
      </c>
      <c r="E562" s="255" t="s">
        <v>86</v>
      </c>
      <c r="F562" s="255" t="s">
        <v>136</v>
      </c>
      <c r="G562" s="255" t="s">
        <v>69</v>
      </c>
    </row>
    <row r="563" spans="1:10">
      <c r="A563" s="254" t="s">
        <v>1130</v>
      </c>
      <c r="B563" s="13" t="s">
        <v>884</v>
      </c>
      <c r="D563" s="244" t="s">
        <v>1129</v>
      </c>
      <c r="H563" s="13" t="s">
        <v>524</v>
      </c>
      <c r="I563" s="13" t="s">
        <v>1129</v>
      </c>
    </row>
    <row r="564" spans="1:10" ht="14">
      <c r="B564" s="13" t="s">
        <v>1131</v>
      </c>
      <c r="D564" s="13" t="s">
        <v>908</v>
      </c>
      <c r="E564" s="284" t="s">
        <v>1129</v>
      </c>
      <c r="G564" s="284" t="s">
        <v>615</v>
      </c>
    </row>
    <row r="565" spans="1:10" ht="132">
      <c r="B565" s="244" t="s">
        <v>741</v>
      </c>
      <c r="C565" s="244"/>
      <c r="D565" s="244" t="s">
        <v>1117</v>
      </c>
      <c r="E565" s="284" t="s">
        <v>520</v>
      </c>
      <c r="F565" s="284" t="s">
        <v>185</v>
      </c>
      <c r="G565" s="284" t="s">
        <v>984</v>
      </c>
      <c r="H565" s="244" t="s">
        <v>736</v>
      </c>
      <c r="I565" s="244" t="s">
        <v>1134</v>
      </c>
      <c r="J565" s="275" t="s">
        <v>1132</v>
      </c>
    </row>
    <row r="566" spans="1:10" ht="132">
      <c r="B566" s="244" t="s">
        <v>741</v>
      </c>
      <c r="C566" s="244"/>
      <c r="D566" s="244" t="s">
        <v>1080</v>
      </c>
      <c r="E566" s="284" t="s">
        <v>520</v>
      </c>
      <c r="F566" s="284" t="s">
        <v>186</v>
      </c>
      <c r="G566" s="284" t="s">
        <v>984</v>
      </c>
      <c r="H566" s="244" t="s">
        <v>735</v>
      </c>
      <c r="I566" s="244" t="s">
        <v>1134</v>
      </c>
      <c r="J566" s="275" t="s">
        <v>1133</v>
      </c>
    </row>
    <row r="567" spans="1:10" ht="132">
      <c r="B567" s="13" t="s">
        <v>724</v>
      </c>
      <c r="D567" s="13" t="s">
        <v>297</v>
      </c>
      <c r="E567" s="284" t="s">
        <v>520</v>
      </c>
      <c r="F567" s="284" t="s">
        <v>132</v>
      </c>
      <c r="G567" s="284" t="s">
        <v>697</v>
      </c>
      <c r="H567" s="67" t="s">
        <v>982</v>
      </c>
      <c r="I567" s="67" t="s">
        <v>1135</v>
      </c>
      <c r="J567" s="248" t="s">
        <v>1136</v>
      </c>
    </row>
    <row r="568" spans="1:10" ht="14">
      <c r="B568" s="244" t="s">
        <v>741</v>
      </c>
      <c r="D568" s="13" t="s">
        <v>60</v>
      </c>
      <c r="E568" s="218" t="s">
        <v>797</v>
      </c>
      <c r="F568" s="218" t="s">
        <v>121</v>
      </c>
      <c r="G568" s="218" t="s">
        <v>984</v>
      </c>
      <c r="H568" s="244" t="s">
        <v>736</v>
      </c>
      <c r="I568" s="244" t="s">
        <v>1134</v>
      </c>
      <c r="J568" s="13" t="s">
        <v>1137</v>
      </c>
    </row>
    <row r="569" spans="1:10" s="244" customFormat="1" ht="14">
      <c r="B569" s="244" t="s">
        <v>1271</v>
      </c>
      <c r="E569" s="218" t="s">
        <v>797</v>
      </c>
      <c r="F569" s="218"/>
      <c r="G569" s="218"/>
      <c r="J569" s="244" t="s">
        <v>1276</v>
      </c>
    </row>
    <row r="570" spans="1:10" ht="14">
      <c r="B570" s="13" t="s">
        <v>1139</v>
      </c>
      <c r="D570" s="244" t="s">
        <v>60</v>
      </c>
      <c r="E570" s="284" t="s">
        <v>520</v>
      </c>
      <c r="F570" s="284" t="s">
        <v>121</v>
      </c>
      <c r="G570" s="284" t="s">
        <v>984</v>
      </c>
      <c r="I570" s="244" t="s">
        <v>1134</v>
      </c>
      <c r="J570" s="244" t="s">
        <v>1137</v>
      </c>
    </row>
    <row r="571" spans="1:10" s="244" customFormat="1" ht="14">
      <c r="B571" s="244" t="s">
        <v>1131</v>
      </c>
      <c r="D571" s="244" t="s">
        <v>395</v>
      </c>
      <c r="E571" s="284" t="s">
        <v>520</v>
      </c>
      <c r="F571" s="284" t="s">
        <v>140</v>
      </c>
      <c r="G571" s="284" t="s">
        <v>697</v>
      </c>
    </row>
    <row r="572" spans="1:10" s="244" customFormat="1" ht="14">
      <c r="B572" s="244" t="s">
        <v>1131</v>
      </c>
      <c r="D572" s="244" t="s">
        <v>1081</v>
      </c>
      <c r="E572" s="284" t="s">
        <v>520</v>
      </c>
      <c r="F572" s="284" t="s">
        <v>141</v>
      </c>
      <c r="G572" s="284" t="s">
        <v>697</v>
      </c>
    </row>
    <row r="573" spans="1:10" ht="14">
      <c r="B573" s="244" t="s">
        <v>1139</v>
      </c>
      <c r="C573" s="244"/>
      <c r="D573" s="244" t="s">
        <v>60</v>
      </c>
      <c r="E573" s="284" t="s">
        <v>1129</v>
      </c>
      <c r="F573" s="284" t="s">
        <v>121</v>
      </c>
      <c r="G573" s="284" t="s">
        <v>984</v>
      </c>
      <c r="I573" s="244" t="s">
        <v>1134</v>
      </c>
      <c r="J573" s="244" t="s">
        <v>1137</v>
      </c>
    </row>
    <row r="574" spans="1:10" ht="14">
      <c r="B574" s="244" t="s">
        <v>1139</v>
      </c>
      <c r="C574" s="244"/>
      <c r="D574" s="244" t="s">
        <v>60</v>
      </c>
      <c r="E574" s="284" t="s">
        <v>1106</v>
      </c>
      <c r="F574" s="284" t="s">
        <v>121</v>
      </c>
      <c r="G574" s="284" t="s">
        <v>984</v>
      </c>
      <c r="I574" s="244" t="s">
        <v>1134</v>
      </c>
      <c r="J574" s="244" t="s">
        <v>1137</v>
      </c>
    </row>
    <row r="575" spans="1:10" ht="14">
      <c r="B575" s="244" t="s">
        <v>1139</v>
      </c>
      <c r="C575" s="244"/>
      <c r="D575" s="244" t="s">
        <v>60</v>
      </c>
      <c r="E575" s="278" t="s">
        <v>521</v>
      </c>
      <c r="F575" s="278" t="s">
        <v>121</v>
      </c>
      <c r="G575" s="278" t="s">
        <v>984</v>
      </c>
      <c r="I575" s="244" t="s">
        <v>1134</v>
      </c>
      <c r="J575" s="244" t="s">
        <v>1137</v>
      </c>
    </row>
    <row r="576" spans="1:10" ht="14">
      <c r="B576" s="244" t="s">
        <v>1139</v>
      </c>
      <c r="C576" s="244"/>
      <c r="D576" s="244" t="s">
        <v>60</v>
      </c>
      <c r="E576" s="278" t="s">
        <v>522</v>
      </c>
      <c r="F576" s="278" t="s">
        <v>121</v>
      </c>
      <c r="G576" s="278" t="s">
        <v>984</v>
      </c>
      <c r="I576" s="244" t="s">
        <v>1134</v>
      </c>
      <c r="J576" s="244" t="s">
        <v>1137</v>
      </c>
    </row>
    <row r="577" spans="1:10" ht="14">
      <c r="B577" s="244" t="s">
        <v>1139</v>
      </c>
      <c r="C577" s="244"/>
      <c r="D577" s="244" t="s">
        <v>60</v>
      </c>
      <c r="E577" s="278" t="s">
        <v>523</v>
      </c>
      <c r="F577" s="278" t="s">
        <v>121</v>
      </c>
      <c r="G577" s="278" t="s">
        <v>984</v>
      </c>
      <c r="I577" s="244" t="s">
        <v>1134</v>
      </c>
      <c r="J577" s="244" t="s">
        <v>1137</v>
      </c>
    </row>
    <row r="578" spans="1:10" ht="14">
      <c r="B578" s="244" t="s">
        <v>1139</v>
      </c>
      <c r="C578" s="244"/>
      <c r="D578" s="244" t="s">
        <v>60</v>
      </c>
      <c r="E578" s="278" t="s">
        <v>524</v>
      </c>
      <c r="F578" s="278" t="s">
        <v>121</v>
      </c>
      <c r="G578" s="278" t="s">
        <v>984</v>
      </c>
      <c r="I578" s="244" t="s">
        <v>1134</v>
      </c>
      <c r="J578" s="244" t="s">
        <v>1137</v>
      </c>
    </row>
    <row r="579" spans="1:10" ht="14">
      <c r="B579" s="13" t="s">
        <v>1131</v>
      </c>
      <c r="D579" s="13" t="s">
        <v>309</v>
      </c>
      <c r="E579" s="284" t="s">
        <v>1129</v>
      </c>
      <c r="F579" s="244"/>
      <c r="G579" s="284" t="s">
        <v>984</v>
      </c>
    </row>
    <row r="580" spans="1:10" ht="14">
      <c r="B580" s="244" t="s">
        <v>1131</v>
      </c>
      <c r="D580" s="13" t="s">
        <v>750</v>
      </c>
      <c r="E580" s="284" t="s">
        <v>1129</v>
      </c>
      <c r="F580" s="244"/>
      <c r="G580" s="284" t="s">
        <v>984</v>
      </c>
    </row>
    <row r="581" spans="1:10" ht="14">
      <c r="B581" s="13" t="s">
        <v>1142</v>
      </c>
      <c r="D581" s="13" t="s">
        <v>336</v>
      </c>
      <c r="E581" s="284" t="s">
        <v>1129</v>
      </c>
      <c r="F581" s="284" t="s">
        <v>130</v>
      </c>
      <c r="G581" s="284" t="s">
        <v>615</v>
      </c>
    </row>
    <row r="582" spans="1:10">
      <c r="A582" s="254" t="s">
        <v>1153</v>
      </c>
    </row>
    <row r="583" spans="1:10" ht="88">
      <c r="B583" s="13" t="s">
        <v>724</v>
      </c>
      <c r="D583" s="13" t="s">
        <v>1148</v>
      </c>
      <c r="E583" s="284" t="s">
        <v>1129</v>
      </c>
      <c r="F583" s="284" t="s">
        <v>127</v>
      </c>
      <c r="G583" s="284" t="s">
        <v>1150</v>
      </c>
      <c r="I583" s="67" t="s">
        <v>1151</v>
      </c>
    </row>
    <row r="584" spans="1:10" ht="14">
      <c r="B584" s="13" t="s">
        <v>1154</v>
      </c>
      <c r="D584" s="13" t="s">
        <v>1146</v>
      </c>
      <c r="E584" s="284" t="s">
        <v>1129</v>
      </c>
      <c r="F584" s="284" t="s">
        <v>184</v>
      </c>
      <c r="G584" s="284" t="s">
        <v>1150</v>
      </c>
    </row>
    <row r="585" spans="1:10" ht="14">
      <c r="B585" s="13" t="s">
        <v>1155</v>
      </c>
      <c r="D585" s="13" t="s">
        <v>1148</v>
      </c>
      <c r="E585" s="284" t="s">
        <v>1129</v>
      </c>
      <c r="F585" s="284" t="s">
        <v>127</v>
      </c>
      <c r="G585" s="284" t="s">
        <v>1150</v>
      </c>
      <c r="H585" s="13" t="s">
        <v>1005</v>
      </c>
      <c r="I585" s="13" t="s">
        <v>1148</v>
      </c>
    </row>
    <row r="586" spans="1:10" ht="14">
      <c r="B586" s="13" t="s">
        <v>1131</v>
      </c>
      <c r="D586" s="13" t="s">
        <v>53</v>
      </c>
      <c r="E586" s="284" t="s">
        <v>1129</v>
      </c>
    </row>
    <row r="587" spans="1:10" ht="14">
      <c r="B587" s="244" t="s">
        <v>1156</v>
      </c>
      <c r="D587" s="13" t="s">
        <v>197</v>
      </c>
      <c r="E587" s="284" t="s">
        <v>1129</v>
      </c>
    </row>
    <row r="588" spans="1:10" ht="14">
      <c r="B588" s="244" t="s">
        <v>1156</v>
      </c>
      <c r="D588" s="244" t="s">
        <v>198</v>
      </c>
      <c r="E588" s="284" t="s">
        <v>1129</v>
      </c>
    </row>
    <row r="589" spans="1:10" ht="14">
      <c r="B589" s="244" t="s">
        <v>1156</v>
      </c>
      <c r="D589" s="244" t="s">
        <v>54</v>
      </c>
      <c r="E589" s="284" t="s">
        <v>1129</v>
      </c>
    </row>
    <row r="590" spans="1:10" ht="14">
      <c r="B590" s="244" t="s">
        <v>1156</v>
      </c>
      <c r="D590" s="244" t="s">
        <v>52</v>
      </c>
      <c r="E590" s="284" t="s">
        <v>1129</v>
      </c>
    </row>
    <row r="591" spans="1:10" ht="14">
      <c r="B591" s="244" t="s">
        <v>1156</v>
      </c>
      <c r="D591" s="244" t="s">
        <v>51</v>
      </c>
      <c r="E591" s="284" t="s">
        <v>1129</v>
      </c>
    </row>
    <row r="592" spans="1:10" ht="14">
      <c r="B592" s="244" t="s">
        <v>1156</v>
      </c>
      <c r="D592" s="244" t="s">
        <v>50</v>
      </c>
      <c r="E592" s="284" t="s">
        <v>1129</v>
      </c>
    </row>
    <row r="593" spans="1:9" ht="14">
      <c r="B593" s="244" t="s">
        <v>1156</v>
      </c>
      <c r="D593" s="244" t="s">
        <v>49</v>
      </c>
      <c r="E593" s="284" t="s">
        <v>1129</v>
      </c>
    </row>
    <row r="594" spans="1:9" ht="14">
      <c r="B594" s="13" t="s">
        <v>1159</v>
      </c>
      <c r="D594" s="244" t="s">
        <v>1160</v>
      </c>
      <c r="E594" s="284" t="s">
        <v>1160</v>
      </c>
      <c r="H594" s="13" t="s">
        <v>524</v>
      </c>
      <c r="I594" s="244" t="s">
        <v>1160</v>
      </c>
    </row>
    <row r="595" spans="1:9" ht="14">
      <c r="B595" s="13" t="s">
        <v>1157</v>
      </c>
      <c r="D595" s="244" t="s">
        <v>520</v>
      </c>
      <c r="E595" s="284" t="s">
        <v>520</v>
      </c>
      <c r="H595" s="13" t="s">
        <v>1158</v>
      </c>
      <c r="I595" s="13" t="s">
        <v>1107</v>
      </c>
    </row>
    <row r="596" spans="1:9" ht="14">
      <c r="B596" s="244" t="s">
        <v>1157</v>
      </c>
      <c r="D596" s="244" t="s">
        <v>1160</v>
      </c>
      <c r="E596" s="284" t="s">
        <v>1160</v>
      </c>
      <c r="H596" s="13" t="s">
        <v>1023</v>
      </c>
      <c r="I596" s="13" t="s">
        <v>1107</v>
      </c>
    </row>
    <row r="597" spans="1:9" ht="14">
      <c r="B597" s="13" t="s">
        <v>692</v>
      </c>
      <c r="D597" s="13" t="s">
        <v>395</v>
      </c>
      <c r="E597" s="284" t="s">
        <v>520</v>
      </c>
      <c r="F597" s="284" t="s">
        <v>140</v>
      </c>
      <c r="G597" s="284" t="s">
        <v>697</v>
      </c>
    </row>
    <row r="598" spans="1:9" ht="14">
      <c r="B598" s="244" t="s">
        <v>692</v>
      </c>
      <c r="C598" s="244"/>
      <c r="D598" s="244" t="s">
        <v>1081</v>
      </c>
      <c r="E598" s="284" t="s">
        <v>520</v>
      </c>
      <c r="F598" s="284" t="s">
        <v>141</v>
      </c>
      <c r="G598" s="284" t="s">
        <v>697</v>
      </c>
    </row>
    <row r="599" spans="1:9">
      <c r="A599" s="254" t="s">
        <v>1163</v>
      </c>
    </row>
    <row r="600" spans="1:9" ht="132">
      <c r="B600" s="244" t="s">
        <v>724</v>
      </c>
      <c r="C600" s="244"/>
      <c r="D600" s="244" t="s">
        <v>1148</v>
      </c>
      <c r="E600" s="284" t="s">
        <v>1129</v>
      </c>
      <c r="F600" s="284" t="s">
        <v>127</v>
      </c>
      <c r="G600" s="284" t="s">
        <v>1150</v>
      </c>
      <c r="H600" s="67" t="s">
        <v>1151</v>
      </c>
      <c r="I600" s="67" t="s">
        <v>1162</v>
      </c>
    </row>
    <row r="602" spans="1:9" ht="14">
      <c r="B602" s="13" t="s">
        <v>1156</v>
      </c>
      <c r="D602" s="13" t="s">
        <v>309</v>
      </c>
      <c r="E602" s="291" t="s">
        <v>1106</v>
      </c>
      <c r="F602" s="244"/>
      <c r="G602" s="291" t="s">
        <v>1106</v>
      </c>
    </row>
    <row r="603" spans="1:9" ht="14">
      <c r="B603" s="244" t="s">
        <v>1156</v>
      </c>
      <c r="D603" s="13" t="s">
        <v>1006</v>
      </c>
      <c r="E603" s="291" t="s">
        <v>1106</v>
      </c>
      <c r="F603" s="244"/>
      <c r="G603" s="291" t="s">
        <v>1106</v>
      </c>
    </row>
    <row r="604" spans="1:9" ht="14">
      <c r="B604" s="244" t="s">
        <v>1156</v>
      </c>
      <c r="D604" s="13" t="s">
        <v>1165</v>
      </c>
      <c r="E604" s="291" t="s">
        <v>1106</v>
      </c>
      <c r="F604" s="244"/>
      <c r="G604" s="291" t="s">
        <v>1106</v>
      </c>
    </row>
    <row r="605" spans="1:9" ht="14">
      <c r="B605" s="13" t="s">
        <v>1154</v>
      </c>
      <c r="D605" s="244" t="s">
        <v>200</v>
      </c>
      <c r="E605" s="291" t="s">
        <v>1106</v>
      </c>
      <c r="F605" s="291" t="s">
        <v>8</v>
      </c>
      <c r="G605" s="291" t="s">
        <v>615</v>
      </c>
    </row>
    <row r="606" spans="1:9" ht="14">
      <c r="B606" s="244" t="s">
        <v>1154</v>
      </c>
      <c r="D606" s="244" t="s">
        <v>201</v>
      </c>
      <c r="E606" s="291" t="s">
        <v>1106</v>
      </c>
      <c r="F606" s="291" t="s">
        <v>184</v>
      </c>
      <c r="G606" s="291" t="s">
        <v>615</v>
      </c>
    </row>
    <row r="607" spans="1:9" ht="14">
      <c r="B607" s="244" t="s">
        <v>1154</v>
      </c>
      <c r="D607" s="244" t="s">
        <v>202</v>
      </c>
      <c r="E607" s="291" t="s">
        <v>1106</v>
      </c>
      <c r="F607" s="291" t="s">
        <v>126</v>
      </c>
      <c r="G607" s="291" t="s">
        <v>615</v>
      </c>
    </row>
    <row r="608" spans="1:9" ht="14">
      <c r="B608" s="244" t="s">
        <v>1154</v>
      </c>
      <c r="D608" s="244" t="s">
        <v>1052</v>
      </c>
      <c r="E608" s="291" t="s">
        <v>1106</v>
      </c>
      <c r="F608" s="291" t="s">
        <v>127</v>
      </c>
      <c r="G608" s="291" t="s">
        <v>615</v>
      </c>
    </row>
    <row r="609" spans="2:7" ht="14">
      <c r="B609" s="244" t="s">
        <v>1154</v>
      </c>
      <c r="D609" s="244" t="s">
        <v>205</v>
      </c>
      <c r="E609" s="291" t="s">
        <v>1106</v>
      </c>
      <c r="F609" s="291" t="s">
        <v>128</v>
      </c>
      <c r="G609" s="291" t="s">
        <v>615</v>
      </c>
    </row>
    <row r="610" spans="2:7" ht="14">
      <c r="B610" s="244" t="s">
        <v>1154</v>
      </c>
      <c r="D610" s="244" t="s">
        <v>1037</v>
      </c>
      <c r="E610" s="291" t="s">
        <v>1106</v>
      </c>
      <c r="F610" s="291" t="s">
        <v>185</v>
      </c>
      <c r="G610" s="291" t="s">
        <v>615</v>
      </c>
    </row>
    <row r="611" spans="2:7" ht="14">
      <c r="B611" s="244" t="s">
        <v>1154</v>
      </c>
      <c r="D611" s="244" t="s">
        <v>206</v>
      </c>
      <c r="E611" s="291" t="s">
        <v>1106</v>
      </c>
      <c r="F611" s="291" t="s">
        <v>186</v>
      </c>
      <c r="G611" s="291" t="s">
        <v>615</v>
      </c>
    </row>
    <row r="612" spans="2:7" ht="14">
      <c r="B612" s="244" t="s">
        <v>1154</v>
      </c>
      <c r="D612" s="244" t="s">
        <v>207</v>
      </c>
      <c r="E612" s="291" t="s">
        <v>1106</v>
      </c>
      <c r="F612" s="291" t="s">
        <v>130</v>
      </c>
      <c r="G612" s="291" t="s">
        <v>615</v>
      </c>
    </row>
    <row r="613" spans="2:7" ht="14">
      <c r="B613" s="244" t="s">
        <v>1154</v>
      </c>
      <c r="D613" s="244" t="s">
        <v>208</v>
      </c>
      <c r="E613" s="291" t="s">
        <v>1106</v>
      </c>
      <c r="F613" s="291" t="s">
        <v>131</v>
      </c>
      <c r="G613" s="291" t="s">
        <v>615</v>
      </c>
    </row>
    <row r="614" spans="2:7" ht="14">
      <c r="B614" s="244" t="s">
        <v>1154</v>
      </c>
      <c r="D614" s="244" t="s">
        <v>1174</v>
      </c>
      <c r="E614" s="291" t="s">
        <v>1106</v>
      </c>
      <c r="F614" s="291" t="s">
        <v>132</v>
      </c>
      <c r="G614" s="291" t="s">
        <v>615</v>
      </c>
    </row>
    <row r="615" spans="2:7" ht="14">
      <c r="B615" s="244" t="s">
        <v>1154</v>
      </c>
      <c r="D615" s="244" t="s">
        <v>209</v>
      </c>
      <c r="E615" s="291" t="s">
        <v>1106</v>
      </c>
      <c r="F615" s="291" t="s">
        <v>133</v>
      </c>
      <c r="G615" s="291" t="s">
        <v>615</v>
      </c>
    </row>
    <row r="616" spans="2:7" ht="14">
      <c r="B616" s="244" t="s">
        <v>1154</v>
      </c>
      <c r="D616" s="244" t="s">
        <v>211</v>
      </c>
      <c r="E616" s="291" t="s">
        <v>1106</v>
      </c>
      <c r="F616" s="291" t="s">
        <v>134</v>
      </c>
      <c r="G616" s="291" t="s">
        <v>615</v>
      </c>
    </row>
    <row r="617" spans="2:7" ht="14">
      <c r="B617" s="244" t="s">
        <v>1154</v>
      </c>
      <c r="D617" s="244" t="s">
        <v>1169</v>
      </c>
      <c r="E617" s="291" t="s">
        <v>1106</v>
      </c>
      <c r="F617" s="291" t="s">
        <v>135</v>
      </c>
      <c r="G617" s="291" t="s">
        <v>1175</v>
      </c>
    </row>
    <row r="618" spans="2:7" ht="14">
      <c r="B618" s="244" t="s">
        <v>1154</v>
      </c>
      <c r="D618" s="244" t="s">
        <v>1167</v>
      </c>
      <c r="E618" s="291" t="s">
        <v>1106</v>
      </c>
      <c r="F618" s="291" t="s">
        <v>136</v>
      </c>
      <c r="G618" s="291" t="s">
        <v>1175</v>
      </c>
    </row>
    <row r="619" spans="2:7" ht="14">
      <c r="B619" s="244" t="s">
        <v>1154</v>
      </c>
      <c r="D619" s="244" t="s">
        <v>1102</v>
      </c>
      <c r="E619" s="291" t="s">
        <v>1106</v>
      </c>
      <c r="F619" s="291" t="s">
        <v>187</v>
      </c>
      <c r="G619" s="291" t="s">
        <v>1175</v>
      </c>
    </row>
    <row r="620" spans="2:7" ht="14">
      <c r="B620" s="244" t="s">
        <v>1154</v>
      </c>
      <c r="D620" s="244" t="s">
        <v>1168</v>
      </c>
      <c r="E620" s="291" t="s">
        <v>1106</v>
      </c>
      <c r="F620" s="291" t="s">
        <v>137</v>
      </c>
      <c r="G620" s="291" t="s">
        <v>1175</v>
      </c>
    </row>
    <row r="621" spans="2:7" ht="14">
      <c r="B621" s="244" t="s">
        <v>1154</v>
      </c>
      <c r="D621" s="244" t="s">
        <v>1167</v>
      </c>
      <c r="E621" s="291" t="s">
        <v>1106</v>
      </c>
      <c r="F621" s="291" t="s">
        <v>138</v>
      </c>
      <c r="G621" s="291" t="s">
        <v>1175</v>
      </c>
    </row>
    <row r="622" spans="2:7" ht="14">
      <c r="B622" s="244" t="s">
        <v>1154</v>
      </c>
      <c r="D622" s="244" t="s">
        <v>1170</v>
      </c>
      <c r="E622" s="291" t="s">
        <v>1106</v>
      </c>
      <c r="F622" s="291" t="s">
        <v>139</v>
      </c>
      <c r="G622" s="291" t="s">
        <v>1175</v>
      </c>
    </row>
    <row r="623" spans="2:7" ht="14">
      <c r="B623" s="244" t="s">
        <v>1154</v>
      </c>
      <c r="D623" s="244" t="s">
        <v>1171</v>
      </c>
      <c r="E623" s="291" t="s">
        <v>1106</v>
      </c>
      <c r="F623" s="291" t="s">
        <v>188</v>
      </c>
      <c r="G623" s="291" t="s">
        <v>1175</v>
      </c>
    </row>
    <row r="624" spans="2:7" ht="14">
      <c r="B624" s="244" t="s">
        <v>1154</v>
      </c>
      <c r="D624" s="244" t="s">
        <v>1172</v>
      </c>
      <c r="E624" s="291" t="s">
        <v>1106</v>
      </c>
      <c r="F624" s="291" t="s">
        <v>140</v>
      </c>
      <c r="G624" s="291" t="s">
        <v>1175</v>
      </c>
    </row>
    <row r="625" spans="1:7" ht="14">
      <c r="B625" s="244" t="s">
        <v>1154</v>
      </c>
      <c r="D625" s="244" t="s">
        <v>1173</v>
      </c>
      <c r="E625" s="291" t="s">
        <v>1106</v>
      </c>
      <c r="F625" s="291" t="s">
        <v>141</v>
      </c>
      <c r="G625" s="291" t="s">
        <v>1175</v>
      </c>
    </row>
    <row r="626" spans="1:7" ht="14">
      <c r="B626" s="244" t="s">
        <v>1154</v>
      </c>
      <c r="D626" s="244" t="s">
        <v>889</v>
      </c>
      <c r="E626" s="291" t="s">
        <v>1106</v>
      </c>
      <c r="F626" s="291" t="s">
        <v>142</v>
      </c>
      <c r="G626" s="291" t="s">
        <v>1175</v>
      </c>
    </row>
    <row r="627" spans="1:7" ht="14">
      <c r="B627" s="244" t="s">
        <v>1154</v>
      </c>
      <c r="D627" s="244" t="s">
        <v>336</v>
      </c>
      <c r="E627" s="291" t="s">
        <v>1106</v>
      </c>
      <c r="F627" s="291" t="s">
        <v>143</v>
      </c>
      <c r="G627" s="291" t="s">
        <v>1175</v>
      </c>
    </row>
    <row r="628" spans="1:7" ht="14">
      <c r="B628" s="244" t="s">
        <v>1154</v>
      </c>
      <c r="D628" s="244" t="s">
        <v>1146</v>
      </c>
      <c r="E628" s="291" t="s">
        <v>1106</v>
      </c>
      <c r="F628" s="291" t="s">
        <v>189</v>
      </c>
      <c r="G628" s="291" t="s">
        <v>1175</v>
      </c>
    </row>
    <row r="629" spans="1:7">
      <c r="B629" s="13" t="s">
        <v>1177</v>
      </c>
      <c r="D629" s="244" t="s">
        <v>1160</v>
      </c>
    </row>
    <row r="630" spans="1:7">
      <c r="B630" s="13" t="s">
        <v>712</v>
      </c>
      <c r="D630" s="13" t="s">
        <v>36</v>
      </c>
      <c r="E630" s="292" t="s">
        <v>797</v>
      </c>
    </row>
    <row r="632" spans="1:7">
      <c r="A632" s="254" t="s">
        <v>1182</v>
      </c>
    </row>
    <row r="633" spans="1:7" ht="14">
      <c r="B633" s="13" t="s">
        <v>1156</v>
      </c>
      <c r="D633" s="13" t="s">
        <v>991</v>
      </c>
      <c r="E633" s="291" t="s">
        <v>1106</v>
      </c>
      <c r="G633" s="291" t="s">
        <v>615</v>
      </c>
    </row>
    <row r="634" spans="1:7" ht="14">
      <c r="B634" s="244" t="s">
        <v>1156</v>
      </c>
      <c r="D634" s="13" t="s">
        <v>750</v>
      </c>
      <c r="E634" s="291" t="s">
        <v>1106</v>
      </c>
      <c r="G634" s="291" t="s">
        <v>1183</v>
      </c>
    </row>
    <row r="635" spans="1:7" ht="14">
      <c r="B635" s="244" t="s">
        <v>1156</v>
      </c>
      <c r="D635" s="244" t="s">
        <v>1169</v>
      </c>
      <c r="E635" s="291" t="s">
        <v>1106</v>
      </c>
      <c r="G635" s="291" t="s">
        <v>1184</v>
      </c>
    </row>
    <row r="636" spans="1:7" ht="14">
      <c r="B636" s="244" t="s">
        <v>1156</v>
      </c>
      <c r="D636" s="244" t="s">
        <v>1167</v>
      </c>
      <c r="E636" s="291" t="s">
        <v>1106</v>
      </c>
      <c r="G636" s="291" t="s">
        <v>1184</v>
      </c>
    </row>
    <row r="637" spans="1:7" ht="14">
      <c r="B637" s="244" t="s">
        <v>1156</v>
      </c>
      <c r="D637" s="244" t="s">
        <v>1170</v>
      </c>
      <c r="E637" s="291" t="s">
        <v>1106</v>
      </c>
      <c r="G637" s="291" t="s">
        <v>1184</v>
      </c>
    </row>
    <row r="638" spans="1:7" ht="14">
      <c r="B638" s="244" t="s">
        <v>1156</v>
      </c>
      <c r="D638" s="244" t="s">
        <v>1171</v>
      </c>
      <c r="E638" s="291" t="s">
        <v>1106</v>
      </c>
      <c r="G638" s="291" t="s">
        <v>1184</v>
      </c>
    </row>
    <row r="639" spans="1:7" ht="14">
      <c r="B639" s="244" t="s">
        <v>1156</v>
      </c>
      <c r="D639" s="244" t="s">
        <v>1172</v>
      </c>
      <c r="E639" s="291" t="s">
        <v>1106</v>
      </c>
      <c r="G639" s="291" t="s">
        <v>1184</v>
      </c>
    </row>
    <row r="640" spans="1:7" ht="14">
      <c r="B640" s="244" t="s">
        <v>1156</v>
      </c>
      <c r="D640" s="244" t="s">
        <v>1173</v>
      </c>
      <c r="E640" s="291" t="s">
        <v>1106</v>
      </c>
      <c r="G640" s="291" t="s">
        <v>1184</v>
      </c>
    </row>
    <row r="641" spans="1:9" ht="14">
      <c r="B641" s="244" t="s">
        <v>1156</v>
      </c>
      <c r="D641" s="244" t="s">
        <v>1168</v>
      </c>
      <c r="E641" s="291" t="s">
        <v>1106</v>
      </c>
      <c r="G641" s="291" t="s">
        <v>1184</v>
      </c>
    </row>
    <row r="642" spans="1:9" ht="14">
      <c r="B642" s="244" t="s">
        <v>1156</v>
      </c>
      <c r="D642" s="244" t="s">
        <v>889</v>
      </c>
      <c r="E642" s="291" t="s">
        <v>1106</v>
      </c>
      <c r="G642" s="291" t="s">
        <v>1184</v>
      </c>
    </row>
    <row r="643" spans="1:9" ht="14">
      <c r="B643" s="244" t="s">
        <v>1156</v>
      </c>
      <c r="D643" s="244" t="s">
        <v>1102</v>
      </c>
      <c r="E643" s="291" t="s">
        <v>1106</v>
      </c>
      <c r="G643" s="291" t="s">
        <v>1184</v>
      </c>
    </row>
    <row r="644" spans="1:9" ht="14">
      <c r="B644" s="244" t="s">
        <v>1156</v>
      </c>
      <c r="D644" s="13" t="s">
        <v>1146</v>
      </c>
      <c r="E644" s="291" t="s">
        <v>1106</v>
      </c>
      <c r="G644" s="291" t="s">
        <v>1183</v>
      </c>
    </row>
    <row r="645" spans="1:9" ht="14">
      <c r="B645" s="13" t="s">
        <v>1154</v>
      </c>
      <c r="D645" s="244" t="s">
        <v>52</v>
      </c>
      <c r="E645" s="291" t="s">
        <v>1106</v>
      </c>
      <c r="F645" s="291" t="s">
        <v>8</v>
      </c>
      <c r="G645" s="291" t="s">
        <v>984</v>
      </c>
    </row>
    <row r="646" spans="1:9" ht="14">
      <c r="B646" s="244" t="s">
        <v>1154</v>
      </c>
      <c r="D646" s="244" t="s">
        <v>51</v>
      </c>
      <c r="E646" s="291" t="s">
        <v>1106</v>
      </c>
      <c r="F646" s="291" t="s">
        <v>184</v>
      </c>
      <c r="G646" s="291" t="s">
        <v>984</v>
      </c>
    </row>
    <row r="647" spans="1:9" ht="14">
      <c r="B647" s="244" t="s">
        <v>1154</v>
      </c>
      <c r="D647" s="244" t="s">
        <v>50</v>
      </c>
      <c r="E647" s="291" t="s">
        <v>1106</v>
      </c>
      <c r="F647" s="291" t="s">
        <v>126</v>
      </c>
      <c r="G647" s="291" t="s">
        <v>984</v>
      </c>
    </row>
    <row r="648" spans="1:9" ht="14">
      <c r="B648" s="244" t="s">
        <v>1154</v>
      </c>
      <c r="D648" s="244" t="s">
        <v>49</v>
      </c>
      <c r="E648" s="291" t="s">
        <v>1106</v>
      </c>
      <c r="F648" s="291" t="s">
        <v>127</v>
      </c>
      <c r="G648" s="291" t="s">
        <v>984</v>
      </c>
    </row>
    <row r="649" spans="1:9" ht="22">
      <c r="B649" s="13" t="s">
        <v>724</v>
      </c>
      <c r="D649" s="13" t="s">
        <v>1045</v>
      </c>
      <c r="E649" s="291" t="s">
        <v>1186</v>
      </c>
      <c r="H649" s="262" t="s">
        <v>1059</v>
      </c>
      <c r="I649" s="262" t="s">
        <v>1185</v>
      </c>
    </row>
    <row r="651" spans="1:9">
      <c r="A651" s="254" t="s">
        <v>1201</v>
      </c>
      <c r="B651" s="13" t="s">
        <v>1202</v>
      </c>
      <c r="D651" s="13" t="s">
        <v>1203</v>
      </c>
    </row>
    <row r="652" spans="1:9" ht="14">
      <c r="B652" s="13" t="s">
        <v>1156</v>
      </c>
      <c r="D652" s="244" t="s">
        <v>246</v>
      </c>
      <c r="E652" s="291" t="s">
        <v>1200</v>
      </c>
      <c r="G652" s="291" t="s">
        <v>196</v>
      </c>
    </row>
    <row r="653" spans="1:9" ht="14">
      <c r="B653" s="244" t="s">
        <v>1156</v>
      </c>
      <c r="D653" s="244" t="s">
        <v>247</v>
      </c>
      <c r="E653" s="291" t="s">
        <v>1200</v>
      </c>
      <c r="G653" s="291" t="s">
        <v>196</v>
      </c>
    </row>
    <row r="654" spans="1:9" ht="14">
      <c r="B654" s="244" t="s">
        <v>1156</v>
      </c>
      <c r="D654" s="244" t="s">
        <v>248</v>
      </c>
      <c r="E654" s="291" t="s">
        <v>1200</v>
      </c>
      <c r="G654" s="291" t="s">
        <v>196</v>
      </c>
    </row>
    <row r="655" spans="1:9" ht="14">
      <c r="B655" s="244" t="s">
        <v>1156</v>
      </c>
      <c r="D655" s="244" t="s">
        <v>249</v>
      </c>
      <c r="E655" s="291" t="s">
        <v>1200</v>
      </c>
      <c r="G655" s="291" t="s">
        <v>196</v>
      </c>
    </row>
    <row r="656" spans="1:9" ht="14">
      <c r="B656" s="244" t="s">
        <v>1156</v>
      </c>
      <c r="D656" s="244" t="s">
        <v>250</v>
      </c>
      <c r="E656" s="291" t="s">
        <v>1200</v>
      </c>
      <c r="G656" s="291" t="s">
        <v>196</v>
      </c>
    </row>
    <row r="657" spans="1:7" ht="14">
      <c r="B657" s="244" t="s">
        <v>1156</v>
      </c>
      <c r="D657" s="244" t="s">
        <v>251</v>
      </c>
      <c r="E657" s="291" t="s">
        <v>1200</v>
      </c>
      <c r="G657" s="291" t="s">
        <v>196</v>
      </c>
    </row>
    <row r="658" spans="1:7" ht="14">
      <c r="B658" s="244" t="s">
        <v>1156</v>
      </c>
      <c r="D658" s="244" t="s">
        <v>252</v>
      </c>
      <c r="E658" s="291" t="s">
        <v>1200</v>
      </c>
      <c r="G658" s="291" t="s">
        <v>69</v>
      </c>
    </row>
    <row r="659" spans="1:7" ht="14">
      <c r="B659" s="13" t="s">
        <v>1025</v>
      </c>
      <c r="E659" s="291" t="s">
        <v>1204</v>
      </c>
    </row>
    <row r="660" spans="1:7" ht="14">
      <c r="B660" s="13" t="s">
        <v>1154</v>
      </c>
      <c r="D660" s="13" t="s">
        <v>991</v>
      </c>
      <c r="E660" s="291" t="s">
        <v>1106</v>
      </c>
      <c r="F660" s="291" t="s">
        <v>136</v>
      </c>
      <c r="G660" s="291" t="s">
        <v>615</v>
      </c>
    </row>
    <row r="661" spans="1:7" ht="14">
      <c r="A661" s="254" t="s">
        <v>1222</v>
      </c>
      <c r="B661" s="244" t="s">
        <v>1156</v>
      </c>
      <c r="C661" s="244"/>
      <c r="D661" s="244" t="s">
        <v>208</v>
      </c>
      <c r="E661" s="291" t="s">
        <v>1106</v>
      </c>
      <c r="F661" s="244"/>
      <c r="G661" s="291" t="s">
        <v>615</v>
      </c>
    </row>
    <row r="662" spans="1:7" ht="14">
      <c r="B662" s="244" t="s">
        <v>1156</v>
      </c>
      <c r="D662" s="244" t="s">
        <v>406</v>
      </c>
      <c r="E662" s="284" t="s">
        <v>1150</v>
      </c>
      <c r="G662" s="284" t="s">
        <v>196</v>
      </c>
    </row>
    <row r="663" spans="1:7" ht="14">
      <c r="B663" s="244" t="s">
        <v>1156</v>
      </c>
      <c r="D663" s="244" t="s">
        <v>1102</v>
      </c>
      <c r="E663" s="284" t="s">
        <v>1150</v>
      </c>
      <c r="F663" s="244"/>
      <c r="G663" s="284" t="s">
        <v>196</v>
      </c>
    </row>
    <row r="664" spans="1:7" ht="14">
      <c r="B664" s="244" t="s">
        <v>1156</v>
      </c>
      <c r="D664" s="244" t="s">
        <v>1103</v>
      </c>
      <c r="E664" s="284" t="s">
        <v>1150</v>
      </c>
      <c r="F664" s="244"/>
      <c r="G664" s="284" t="s">
        <v>196</v>
      </c>
    </row>
    <row r="665" spans="1:7" ht="14">
      <c r="B665" s="244" t="s">
        <v>1154</v>
      </c>
      <c r="D665" s="244" t="s">
        <v>1169</v>
      </c>
      <c r="E665" s="291" t="s">
        <v>1106</v>
      </c>
      <c r="F665" s="291" t="s">
        <v>135</v>
      </c>
      <c r="G665" s="291" t="s">
        <v>615</v>
      </c>
    </row>
    <row r="666" spans="1:7" ht="14">
      <c r="B666" s="244" t="s">
        <v>1154</v>
      </c>
      <c r="D666" s="244" t="s">
        <v>1215</v>
      </c>
      <c r="E666" s="291" t="s">
        <v>1106</v>
      </c>
      <c r="F666" s="291" t="s">
        <v>136</v>
      </c>
      <c r="G666" s="291" t="s">
        <v>615</v>
      </c>
    </row>
    <row r="667" spans="1:7" ht="14">
      <c r="B667" s="244" t="s">
        <v>1154</v>
      </c>
      <c r="D667" s="244" t="s">
        <v>1218</v>
      </c>
      <c r="E667" s="291" t="s">
        <v>1106</v>
      </c>
      <c r="F667" s="291" t="s">
        <v>187</v>
      </c>
      <c r="G667" s="291" t="s">
        <v>615</v>
      </c>
    </row>
    <row r="668" spans="1:7" ht="14">
      <c r="B668" s="244" t="s">
        <v>1154</v>
      </c>
      <c r="D668" s="244" t="s">
        <v>1211</v>
      </c>
      <c r="E668" s="291" t="s">
        <v>1106</v>
      </c>
      <c r="F668" s="291" t="s">
        <v>137</v>
      </c>
      <c r="G668" s="291" t="s">
        <v>615</v>
      </c>
    </row>
    <row r="669" spans="1:7" ht="14">
      <c r="B669" s="244" t="s">
        <v>1154</v>
      </c>
      <c r="D669" s="244" t="s">
        <v>244</v>
      </c>
      <c r="E669" s="291" t="s">
        <v>1106</v>
      </c>
      <c r="F669" s="291" t="s">
        <v>138</v>
      </c>
      <c r="G669" s="291" t="s">
        <v>615</v>
      </c>
    </row>
    <row r="670" spans="1:7" ht="14">
      <c r="B670" s="244" t="s">
        <v>1154</v>
      </c>
      <c r="D670" s="244" t="s">
        <v>1212</v>
      </c>
      <c r="E670" s="291" t="s">
        <v>1106</v>
      </c>
      <c r="F670" s="291" t="s">
        <v>139</v>
      </c>
      <c r="G670" s="291" t="s">
        <v>615</v>
      </c>
    </row>
    <row r="671" spans="1:7" ht="14">
      <c r="B671" s="244" t="s">
        <v>1154</v>
      </c>
      <c r="D671" s="244" t="s">
        <v>1213</v>
      </c>
      <c r="E671" s="291" t="s">
        <v>1106</v>
      </c>
      <c r="F671" s="291" t="s">
        <v>188</v>
      </c>
      <c r="G671" s="291" t="s">
        <v>615</v>
      </c>
    </row>
    <row r="672" spans="1:7" ht="14">
      <c r="B672" s="244" t="s">
        <v>1154</v>
      </c>
      <c r="D672" s="244" t="s">
        <v>52</v>
      </c>
      <c r="E672" s="291" t="s">
        <v>1200</v>
      </c>
      <c r="F672" s="291" t="s">
        <v>184</v>
      </c>
      <c r="G672" s="291" t="s">
        <v>984</v>
      </c>
    </row>
    <row r="673" spans="1:10" ht="14">
      <c r="B673" s="244" t="s">
        <v>1154</v>
      </c>
      <c r="D673" s="244" t="s">
        <v>51</v>
      </c>
      <c r="E673" s="291" t="s">
        <v>1200</v>
      </c>
      <c r="F673" s="291" t="s">
        <v>126</v>
      </c>
      <c r="G673" s="291" t="s">
        <v>984</v>
      </c>
    </row>
    <row r="674" spans="1:10" ht="14">
      <c r="B674" s="244" t="s">
        <v>1154</v>
      </c>
      <c r="D674" s="244" t="s">
        <v>49</v>
      </c>
      <c r="E674" s="291" t="s">
        <v>1200</v>
      </c>
      <c r="F674" s="291" t="s">
        <v>127</v>
      </c>
      <c r="G674" s="291" t="s">
        <v>984</v>
      </c>
    </row>
    <row r="675" spans="1:10" ht="14">
      <c r="B675" s="244" t="s">
        <v>1271</v>
      </c>
      <c r="D675" s="244"/>
      <c r="E675" s="291" t="s">
        <v>1200</v>
      </c>
      <c r="J675" s="13" t="s">
        <v>1274</v>
      </c>
    </row>
    <row r="676" spans="1:10">
      <c r="B676" s="244" t="s">
        <v>1231</v>
      </c>
      <c r="E676" s="244"/>
    </row>
    <row r="677" spans="1:10" ht="14">
      <c r="B677" s="13" t="s">
        <v>1232</v>
      </c>
      <c r="E677" s="284" t="s">
        <v>1150</v>
      </c>
    </row>
    <row r="678" spans="1:10" ht="264">
      <c r="A678" s="254" t="s">
        <v>1238</v>
      </c>
      <c r="B678" s="13" t="s">
        <v>724</v>
      </c>
      <c r="D678" s="13" t="s">
        <v>102</v>
      </c>
      <c r="E678" s="13" t="s">
        <v>1239</v>
      </c>
      <c r="H678" s="243" t="s">
        <v>101</v>
      </c>
      <c r="I678" s="243" t="s">
        <v>1235</v>
      </c>
    </row>
    <row r="679" spans="1:10" ht="14">
      <c r="B679" s="13" t="s">
        <v>1156</v>
      </c>
      <c r="D679" s="13" t="s">
        <v>1193</v>
      </c>
      <c r="E679" s="284" t="s">
        <v>520</v>
      </c>
      <c r="G679" s="284" t="s">
        <v>984</v>
      </c>
    </row>
    <row r="680" spans="1:10" ht="14">
      <c r="B680" s="244" t="s">
        <v>1156</v>
      </c>
      <c r="D680" s="13" t="s">
        <v>1080</v>
      </c>
      <c r="E680" s="284" t="s">
        <v>520</v>
      </c>
      <c r="F680" s="244"/>
      <c r="G680" s="284" t="s">
        <v>984</v>
      </c>
    </row>
    <row r="681" spans="1:10" ht="14">
      <c r="B681" s="244" t="s">
        <v>1156</v>
      </c>
      <c r="D681" s="13" t="s">
        <v>1122</v>
      </c>
      <c r="E681" s="284" t="s">
        <v>520</v>
      </c>
      <c r="F681" s="244"/>
      <c r="G681" s="284" t="s">
        <v>984</v>
      </c>
    </row>
    <row r="682" spans="1:10" ht="88">
      <c r="B682" s="13" t="s">
        <v>724</v>
      </c>
      <c r="D682" s="13" t="s">
        <v>1117</v>
      </c>
      <c r="E682" s="284" t="s">
        <v>520</v>
      </c>
      <c r="F682" s="284" t="s">
        <v>184</v>
      </c>
      <c r="G682" s="284" t="s">
        <v>984</v>
      </c>
      <c r="H682" s="310" t="s">
        <v>1118</v>
      </c>
      <c r="I682" s="310" t="s">
        <v>1240</v>
      </c>
    </row>
    <row r="683" spans="1:10" ht="14">
      <c r="B683" s="244" t="s">
        <v>741</v>
      </c>
      <c r="D683" s="13" t="s">
        <v>1117</v>
      </c>
      <c r="E683" s="284" t="s">
        <v>520</v>
      </c>
      <c r="F683" s="284" t="s">
        <v>184</v>
      </c>
      <c r="G683" s="284" t="s">
        <v>984</v>
      </c>
      <c r="H683" s="13" t="s">
        <v>10</v>
      </c>
      <c r="I683" s="13" t="s">
        <v>8</v>
      </c>
    </row>
    <row r="684" spans="1:10" ht="14">
      <c r="B684" s="13" t="s">
        <v>1154</v>
      </c>
      <c r="D684" s="244" t="s">
        <v>304</v>
      </c>
      <c r="E684" s="284" t="s">
        <v>520</v>
      </c>
      <c r="F684" s="284" t="s">
        <v>126</v>
      </c>
      <c r="G684" s="284" t="s">
        <v>984</v>
      </c>
      <c r="I684" s="244"/>
    </row>
    <row r="685" spans="1:10" ht="14">
      <c r="B685" s="244" t="s">
        <v>741</v>
      </c>
      <c r="D685" s="244" t="s">
        <v>51</v>
      </c>
      <c r="E685" s="284" t="s">
        <v>520</v>
      </c>
      <c r="F685" s="284" t="s">
        <v>127</v>
      </c>
      <c r="G685" s="284" t="s">
        <v>984</v>
      </c>
      <c r="H685" s="13" t="s">
        <v>7</v>
      </c>
      <c r="I685" s="13" t="s">
        <v>8</v>
      </c>
    </row>
    <row r="686" spans="1:10" ht="14">
      <c r="B686" s="244" t="s">
        <v>741</v>
      </c>
      <c r="D686" s="244" t="s">
        <v>1104</v>
      </c>
      <c r="E686" s="284" t="s">
        <v>520</v>
      </c>
      <c r="F686" s="284" t="s">
        <v>128</v>
      </c>
      <c r="G686" s="284" t="s">
        <v>984</v>
      </c>
      <c r="H686" s="244" t="s">
        <v>7</v>
      </c>
      <c r="I686" s="244" t="s">
        <v>8</v>
      </c>
    </row>
    <row r="687" spans="1:10" ht="14">
      <c r="B687" s="244" t="s">
        <v>741</v>
      </c>
      <c r="D687" s="244" t="s">
        <v>49</v>
      </c>
      <c r="E687" s="284" t="s">
        <v>520</v>
      </c>
      <c r="F687" s="284" t="s">
        <v>185</v>
      </c>
      <c r="G687" s="284" t="s">
        <v>984</v>
      </c>
      <c r="H687" s="244" t="s">
        <v>7</v>
      </c>
      <c r="I687" s="244" t="s">
        <v>8</v>
      </c>
    </row>
    <row r="688" spans="1:10" s="244" customFormat="1" ht="132">
      <c r="B688" s="244" t="s">
        <v>724</v>
      </c>
      <c r="D688" s="244" t="s">
        <v>49</v>
      </c>
      <c r="E688" s="284" t="s">
        <v>520</v>
      </c>
      <c r="F688" s="284" t="s">
        <v>185</v>
      </c>
      <c r="G688" s="284" t="s">
        <v>984</v>
      </c>
      <c r="H688" s="310" t="s">
        <v>854</v>
      </c>
      <c r="I688" s="310" t="s">
        <v>1246</v>
      </c>
    </row>
    <row r="689" spans="2:9" ht="14">
      <c r="B689" s="244" t="s">
        <v>1156</v>
      </c>
      <c r="D689" s="244" t="s">
        <v>1241</v>
      </c>
      <c r="E689" s="284" t="s">
        <v>520</v>
      </c>
      <c r="G689" s="284" t="s">
        <v>697</v>
      </c>
    </row>
    <row r="690" spans="2:9" ht="44">
      <c r="B690" s="244" t="s">
        <v>724</v>
      </c>
      <c r="D690" s="244" t="s">
        <v>1242</v>
      </c>
      <c r="E690" s="284" t="s">
        <v>520</v>
      </c>
      <c r="F690" s="284" t="s">
        <v>136</v>
      </c>
      <c r="G690" s="284" t="s">
        <v>697</v>
      </c>
      <c r="H690" s="310" t="s">
        <v>388</v>
      </c>
      <c r="I690" s="310" t="s">
        <v>1237</v>
      </c>
    </row>
    <row r="691" spans="2:9" ht="14">
      <c r="B691" s="244" t="s">
        <v>1156</v>
      </c>
      <c r="C691" s="244"/>
      <c r="D691" s="244" t="s">
        <v>299</v>
      </c>
      <c r="E691" s="284" t="s">
        <v>520</v>
      </c>
      <c r="F691" s="244"/>
      <c r="G691" s="284" t="s">
        <v>697</v>
      </c>
    </row>
    <row r="692" spans="2:9" s="244" customFormat="1" ht="14">
      <c r="B692" s="244" t="s">
        <v>1156</v>
      </c>
      <c r="D692" s="244" t="s">
        <v>303</v>
      </c>
      <c r="E692" s="284" t="s">
        <v>520</v>
      </c>
      <c r="G692" s="284" t="s">
        <v>697</v>
      </c>
    </row>
    <row r="693" spans="2:9" ht="14">
      <c r="B693" s="13" t="s">
        <v>1154</v>
      </c>
      <c r="D693" s="13" t="s">
        <v>1234</v>
      </c>
      <c r="E693" s="284" t="s">
        <v>520</v>
      </c>
      <c r="F693" s="284" t="s">
        <v>187</v>
      </c>
      <c r="G693" s="284" t="s">
        <v>697</v>
      </c>
    </row>
    <row r="694" spans="2:9" ht="132">
      <c r="B694" s="244" t="s">
        <v>724</v>
      </c>
      <c r="D694" s="13" t="s">
        <v>1102</v>
      </c>
      <c r="E694" s="284" t="s">
        <v>520</v>
      </c>
      <c r="F694" s="284" t="s">
        <v>188</v>
      </c>
      <c r="G694" s="284" t="s">
        <v>196</v>
      </c>
      <c r="H694" s="310" t="s">
        <v>1243</v>
      </c>
      <c r="I694" s="310" t="s">
        <v>1236</v>
      </c>
    </row>
    <row r="695" spans="2:9" ht="14">
      <c r="B695" s="244" t="s">
        <v>1156</v>
      </c>
      <c r="C695" s="244"/>
      <c r="D695" s="244" t="s">
        <v>1241</v>
      </c>
      <c r="E695" s="284" t="s">
        <v>1150</v>
      </c>
      <c r="F695" s="244"/>
      <c r="G695" s="284" t="s">
        <v>697</v>
      </c>
    </row>
    <row r="696" spans="2:9" ht="14">
      <c r="B696" s="244" t="s">
        <v>1156</v>
      </c>
      <c r="D696" s="13" t="s">
        <v>52</v>
      </c>
      <c r="E696" s="284" t="s">
        <v>1150</v>
      </c>
      <c r="G696" s="284" t="s">
        <v>984</v>
      </c>
    </row>
    <row r="697" spans="2:9" ht="14">
      <c r="B697" s="13" t="s">
        <v>1154</v>
      </c>
      <c r="D697" s="13" t="s">
        <v>1146</v>
      </c>
      <c r="E697" s="284" t="s">
        <v>1150</v>
      </c>
      <c r="F697" s="284" t="s">
        <v>184</v>
      </c>
      <c r="G697" s="284" t="s">
        <v>984</v>
      </c>
    </row>
    <row r="698" spans="2:9" ht="14">
      <c r="B698" s="244" t="s">
        <v>741</v>
      </c>
      <c r="C698" s="244"/>
      <c r="D698" s="244" t="s">
        <v>51</v>
      </c>
      <c r="E698" s="284" t="s">
        <v>1150</v>
      </c>
      <c r="F698" s="284" t="s">
        <v>126</v>
      </c>
      <c r="G698" s="284" t="s">
        <v>984</v>
      </c>
      <c r="H698" s="244" t="s">
        <v>7</v>
      </c>
      <c r="I698" s="244" t="s">
        <v>8</v>
      </c>
    </row>
    <row r="699" spans="2:9" ht="14">
      <c r="B699" s="244" t="s">
        <v>741</v>
      </c>
      <c r="C699" s="244"/>
      <c r="D699" s="244" t="s">
        <v>1104</v>
      </c>
      <c r="E699" s="284" t="s">
        <v>1150</v>
      </c>
      <c r="F699" s="284" t="s">
        <v>127</v>
      </c>
      <c r="G699" s="284" t="s">
        <v>984</v>
      </c>
      <c r="H699" s="244" t="s">
        <v>7</v>
      </c>
      <c r="I699" s="244" t="s">
        <v>8</v>
      </c>
    </row>
    <row r="700" spans="2:9" ht="14">
      <c r="B700" s="244" t="s">
        <v>741</v>
      </c>
      <c r="C700" s="244"/>
      <c r="D700" s="244" t="s">
        <v>49</v>
      </c>
      <c r="E700" s="284" t="s">
        <v>1150</v>
      </c>
      <c r="F700" s="284" t="s">
        <v>128</v>
      </c>
      <c r="G700" s="284" t="s">
        <v>984</v>
      </c>
      <c r="H700" s="244" t="s">
        <v>7</v>
      </c>
      <c r="I700" s="244" t="s">
        <v>8</v>
      </c>
    </row>
    <row r="701" spans="2:9" s="244" customFormat="1" ht="132">
      <c r="B701" s="244" t="s">
        <v>724</v>
      </c>
      <c r="D701" s="244" t="s">
        <v>49</v>
      </c>
      <c r="E701" s="284" t="s">
        <v>1150</v>
      </c>
      <c r="F701" s="284" t="s">
        <v>128</v>
      </c>
      <c r="G701" s="284" t="s">
        <v>984</v>
      </c>
      <c r="H701" s="310" t="s">
        <v>854</v>
      </c>
      <c r="I701" s="310" t="s">
        <v>1245</v>
      </c>
    </row>
    <row r="702" spans="2:9" ht="44">
      <c r="B702" s="244" t="s">
        <v>724</v>
      </c>
      <c r="C702" s="244"/>
      <c r="D702" s="244" t="s">
        <v>1242</v>
      </c>
      <c r="E702" s="284" t="s">
        <v>1150</v>
      </c>
      <c r="F702" s="284" t="s">
        <v>134</v>
      </c>
      <c r="G702" s="284" t="s">
        <v>697</v>
      </c>
      <c r="H702" s="310" t="s">
        <v>388</v>
      </c>
      <c r="I702" s="310" t="s">
        <v>1237</v>
      </c>
    </row>
    <row r="703" spans="2:9" ht="14">
      <c r="B703" s="244" t="s">
        <v>1156</v>
      </c>
      <c r="C703" s="244"/>
      <c r="D703" s="244" t="s">
        <v>299</v>
      </c>
      <c r="E703" s="284" t="s">
        <v>1150</v>
      </c>
      <c r="F703" s="244"/>
      <c r="G703" s="284" t="s">
        <v>697</v>
      </c>
    </row>
    <row r="704" spans="2:9" ht="14">
      <c r="B704" s="244" t="s">
        <v>1156</v>
      </c>
      <c r="C704" s="244"/>
      <c r="D704" s="244" t="s">
        <v>303</v>
      </c>
      <c r="E704" s="284" t="s">
        <v>1150</v>
      </c>
      <c r="F704" s="244"/>
      <c r="G704" s="284" t="s">
        <v>697</v>
      </c>
    </row>
    <row r="705" spans="1:10" ht="14">
      <c r="B705" s="244" t="s">
        <v>1154</v>
      </c>
      <c r="C705" s="244"/>
      <c r="D705" s="244" t="s">
        <v>1234</v>
      </c>
      <c r="E705" s="284" t="s">
        <v>1150</v>
      </c>
      <c r="F705" s="284" t="s">
        <v>135</v>
      </c>
      <c r="G705" s="284" t="s">
        <v>697</v>
      </c>
    </row>
    <row r="706" spans="1:10" ht="44">
      <c r="A706" s="254" t="s">
        <v>1269</v>
      </c>
      <c r="B706" s="244" t="s">
        <v>724</v>
      </c>
      <c r="D706" s="244" t="s">
        <v>52</v>
      </c>
      <c r="E706" s="218" t="s">
        <v>797</v>
      </c>
      <c r="F706" s="218" t="s">
        <v>184</v>
      </c>
      <c r="G706" s="218" t="s">
        <v>984</v>
      </c>
      <c r="H706" s="310" t="s">
        <v>1144</v>
      </c>
      <c r="I706" s="310" t="s">
        <v>1264</v>
      </c>
    </row>
    <row r="707" spans="1:10" s="244" customFormat="1" ht="44">
      <c r="A707" s="254"/>
      <c r="E707" s="218"/>
      <c r="F707" s="218"/>
      <c r="G707" s="218"/>
      <c r="H707" s="310"/>
      <c r="I707" s="310"/>
      <c r="J707" s="244" t="s">
        <v>1270</v>
      </c>
    </row>
    <row r="708" spans="1:10" ht="44">
      <c r="B708" s="244" t="s">
        <v>724</v>
      </c>
      <c r="C708" s="244"/>
      <c r="D708" s="244" t="s">
        <v>52</v>
      </c>
      <c r="E708" s="291" t="s">
        <v>1200</v>
      </c>
      <c r="F708" s="291" t="s">
        <v>184</v>
      </c>
      <c r="G708" s="291" t="s">
        <v>984</v>
      </c>
      <c r="H708" s="310" t="s">
        <v>1144</v>
      </c>
      <c r="I708" s="310" t="s">
        <v>1264</v>
      </c>
      <c r="J708" s="13" t="s">
        <v>1272</v>
      </c>
    </row>
    <row r="709" spans="1:10" ht="14">
      <c r="B709" s="244" t="s">
        <v>741</v>
      </c>
      <c r="D709" s="244" t="s">
        <v>1229</v>
      </c>
      <c r="E709" s="284" t="s">
        <v>520</v>
      </c>
      <c r="F709" s="284" t="s">
        <v>137</v>
      </c>
      <c r="G709" s="284" t="s">
        <v>697</v>
      </c>
      <c r="H709" s="13" t="s">
        <v>7</v>
      </c>
      <c r="I709" s="13" t="s">
        <v>8</v>
      </c>
    </row>
    <row r="710" spans="1:10" ht="14">
      <c r="B710" s="244" t="s">
        <v>1156</v>
      </c>
      <c r="D710" s="244" t="s">
        <v>298</v>
      </c>
      <c r="E710" s="284" t="s">
        <v>1150</v>
      </c>
      <c r="G710" s="284" t="s">
        <v>697</v>
      </c>
    </row>
    <row r="711" spans="1:10" ht="14">
      <c r="B711" s="244" t="s">
        <v>1156</v>
      </c>
      <c r="D711" s="244" t="s">
        <v>300</v>
      </c>
      <c r="E711" s="284" t="s">
        <v>1150</v>
      </c>
      <c r="G711" s="284" t="s">
        <v>697</v>
      </c>
    </row>
    <row r="712" spans="1:10" ht="14">
      <c r="B712" s="244" t="s">
        <v>1156</v>
      </c>
      <c r="D712" s="244" t="s">
        <v>301</v>
      </c>
      <c r="E712" s="284" t="s">
        <v>1150</v>
      </c>
      <c r="G712" s="284" t="s">
        <v>697</v>
      </c>
    </row>
    <row r="713" spans="1:10" ht="14">
      <c r="B713" s="244" t="s">
        <v>1156</v>
      </c>
      <c r="D713" s="244" t="s">
        <v>1097</v>
      </c>
      <c r="E713" s="284" t="s">
        <v>1150</v>
      </c>
      <c r="G713" s="284" t="s">
        <v>697</v>
      </c>
    </row>
    <row r="714" spans="1:10" ht="14">
      <c r="B714" s="244" t="s">
        <v>1156</v>
      </c>
      <c r="D714" s="244" t="s">
        <v>1098</v>
      </c>
      <c r="E714" s="284" t="s">
        <v>1150</v>
      </c>
      <c r="G714" s="284" t="s">
        <v>697</v>
      </c>
    </row>
    <row r="715" spans="1:10" ht="14">
      <c r="B715" s="244" t="s">
        <v>1156</v>
      </c>
      <c r="D715" s="244" t="s">
        <v>302</v>
      </c>
      <c r="E715" s="284" t="s">
        <v>1150</v>
      </c>
      <c r="G715" s="284" t="s">
        <v>697</v>
      </c>
    </row>
    <row r="716" spans="1:10" ht="14">
      <c r="B716" s="244" t="s">
        <v>1156</v>
      </c>
      <c r="D716" s="244" t="s">
        <v>1234</v>
      </c>
      <c r="E716" s="284" t="s">
        <v>1150</v>
      </c>
      <c r="G716" s="284" t="s">
        <v>697</v>
      </c>
    </row>
    <row r="717" spans="1:10" ht="14">
      <c r="B717" s="244" t="s">
        <v>1156</v>
      </c>
      <c r="D717" s="244" t="s">
        <v>1229</v>
      </c>
      <c r="E717" s="284" t="s">
        <v>1150</v>
      </c>
      <c r="G717" s="284" t="s">
        <v>697</v>
      </c>
    </row>
    <row r="718" spans="1:10" ht="14">
      <c r="D718" s="244"/>
      <c r="E718" s="284" t="s">
        <v>520</v>
      </c>
      <c r="J718" s="13" t="s">
        <v>1274</v>
      </c>
    </row>
    <row r="719" spans="1:10" ht="14">
      <c r="A719" s="254" t="s">
        <v>1282</v>
      </c>
      <c r="B719" s="13" t="s">
        <v>1271</v>
      </c>
      <c r="D719" s="244" t="s">
        <v>1106</v>
      </c>
      <c r="E719" s="291" t="s">
        <v>1106</v>
      </c>
    </row>
    <row r="720" spans="1:10" s="244" customFormat="1" ht="14">
      <c r="B720" s="244" t="s">
        <v>1154</v>
      </c>
      <c r="D720" s="244" t="s">
        <v>254</v>
      </c>
      <c r="E720" s="321" t="s">
        <v>1283</v>
      </c>
      <c r="F720" s="321" t="s">
        <v>261</v>
      </c>
      <c r="G720" s="321" t="s">
        <v>1278</v>
      </c>
    </row>
    <row r="721" spans="1:9" s="244" customFormat="1" ht="14">
      <c r="B721" s="244" t="s">
        <v>1154</v>
      </c>
      <c r="D721" s="244" t="s">
        <v>795</v>
      </c>
      <c r="E721" s="321" t="s">
        <v>1283</v>
      </c>
      <c r="F721" s="321" t="s">
        <v>260</v>
      </c>
      <c r="G721" s="321" t="s">
        <v>1278</v>
      </c>
    </row>
    <row r="722" spans="1:9" ht="14">
      <c r="B722" s="244" t="s">
        <v>1271</v>
      </c>
      <c r="D722" s="244" t="s">
        <v>1283</v>
      </c>
      <c r="E722" s="321" t="s">
        <v>1283</v>
      </c>
    </row>
    <row r="723" spans="1:9">
      <c r="B723" s="13" t="s">
        <v>1286</v>
      </c>
      <c r="D723" s="244" t="s">
        <v>948</v>
      </c>
      <c r="E723" s="324" t="s">
        <v>948</v>
      </c>
    </row>
    <row r="724" spans="1:9" ht="14">
      <c r="A724" s="13" t="s">
        <v>1320</v>
      </c>
      <c r="B724" s="244" t="s">
        <v>724</v>
      </c>
      <c r="D724" s="244" t="s">
        <v>202</v>
      </c>
      <c r="E724" s="218" t="s">
        <v>797</v>
      </c>
      <c r="F724" s="218" t="s">
        <v>186</v>
      </c>
      <c r="G724" s="218" t="s">
        <v>615</v>
      </c>
      <c r="H724" s="244" t="s">
        <v>1290</v>
      </c>
      <c r="I724" s="244" t="s">
        <v>1289</v>
      </c>
    </row>
    <row r="725" spans="1:9" ht="14">
      <c r="D725" s="244" t="s">
        <v>202</v>
      </c>
      <c r="E725" s="218" t="s">
        <v>797</v>
      </c>
      <c r="F725" s="218" t="s">
        <v>186</v>
      </c>
      <c r="G725" s="218" t="s">
        <v>615</v>
      </c>
      <c r="H725" s="244" t="s">
        <v>1289</v>
      </c>
      <c r="I725" s="244" t="s">
        <v>322</v>
      </c>
    </row>
    <row r="726" spans="1:9" ht="14">
      <c r="A726" s="254" t="s">
        <v>1324</v>
      </c>
      <c r="D726" s="13" t="s">
        <v>201</v>
      </c>
      <c r="E726" s="218" t="s">
        <v>797</v>
      </c>
      <c r="F726" s="218" t="s">
        <v>185</v>
      </c>
      <c r="G726" s="218" t="s">
        <v>615</v>
      </c>
      <c r="H726" s="244" t="s">
        <v>1292</v>
      </c>
      <c r="I726" s="244" t="s">
        <v>1291</v>
      </c>
    </row>
    <row r="727" spans="1:9" ht="14">
      <c r="A727" s="13" t="s">
        <v>1321</v>
      </c>
      <c r="B727" s="13" t="s">
        <v>1154</v>
      </c>
      <c r="D727" s="13" t="s">
        <v>1045</v>
      </c>
      <c r="E727" s="218" t="s">
        <v>797</v>
      </c>
      <c r="F727" s="218" t="s">
        <v>189</v>
      </c>
      <c r="G727" s="218" t="s">
        <v>615</v>
      </c>
      <c r="H727" s="13" t="s">
        <v>630</v>
      </c>
    </row>
    <row r="728" spans="1:9" ht="14">
      <c r="B728" s="244" t="s">
        <v>1154</v>
      </c>
      <c r="D728" s="13" t="s">
        <v>1040</v>
      </c>
      <c r="E728" s="218" t="s">
        <v>797</v>
      </c>
      <c r="F728" s="218" t="s">
        <v>136</v>
      </c>
      <c r="G728" s="218" t="s">
        <v>615</v>
      </c>
      <c r="H728" s="244" t="s">
        <v>630</v>
      </c>
    </row>
    <row r="729" spans="1:9" ht="14">
      <c r="B729" s="244" t="s">
        <v>1154</v>
      </c>
      <c r="D729" s="13" t="s">
        <v>1293</v>
      </c>
      <c r="E729" s="218" t="s">
        <v>797</v>
      </c>
      <c r="F729" s="218" t="s">
        <v>131</v>
      </c>
      <c r="G729" s="218" t="s">
        <v>615</v>
      </c>
      <c r="H729" s="244" t="s">
        <v>630</v>
      </c>
    </row>
    <row r="730" spans="1:9" ht="14">
      <c r="B730" s="13" t="s">
        <v>1297</v>
      </c>
      <c r="D730" s="13" t="s">
        <v>203</v>
      </c>
      <c r="E730" s="218" t="s">
        <v>797</v>
      </c>
      <c r="F730" s="218" t="s">
        <v>130</v>
      </c>
      <c r="G730" s="218" t="s">
        <v>615</v>
      </c>
      <c r="H730" s="13" t="s">
        <v>202</v>
      </c>
      <c r="I730" s="244" t="s">
        <v>203</v>
      </c>
    </row>
    <row r="731" spans="1:9" ht="14">
      <c r="B731" s="244" t="s">
        <v>1297</v>
      </c>
      <c r="D731" s="13" t="s">
        <v>1296</v>
      </c>
      <c r="E731" s="218" t="s">
        <v>797</v>
      </c>
      <c r="F731" s="218" t="s">
        <v>128</v>
      </c>
      <c r="G731" s="218" t="s">
        <v>615</v>
      </c>
      <c r="H731" s="13" t="s">
        <v>200</v>
      </c>
      <c r="I731" s="244" t="s">
        <v>1296</v>
      </c>
    </row>
    <row r="732" spans="1:9" ht="14">
      <c r="B732" s="13" t="s">
        <v>724</v>
      </c>
      <c r="D732" s="13" t="s">
        <v>201</v>
      </c>
      <c r="E732" s="218" t="s">
        <v>797</v>
      </c>
      <c r="F732" s="218" t="s">
        <v>185</v>
      </c>
      <c r="G732" s="218" t="s">
        <v>615</v>
      </c>
      <c r="H732" s="244" t="s">
        <v>1291</v>
      </c>
      <c r="I732" s="244" t="s">
        <v>1292</v>
      </c>
    </row>
    <row r="733" spans="1:9" ht="14">
      <c r="B733" s="244" t="s">
        <v>1154</v>
      </c>
      <c r="D733" s="13" t="s">
        <v>1302</v>
      </c>
      <c r="E733" s="218" t="s">
        <v>797</v>
      </c>
      <c r="F733" s="218" t="s">
        <v>187</v>
      </c>
      <c r="G733" s="218" t="s">
        <v>615</v>
      </c>
    </row>
    <row r="734" spans="1:9" ht="14">
      <c r="B734" s="244" t="s">
        <v>1154</v>
      </c>
      <c r="D734" s="13" t="s">
        <v>1304</v>
      </c>
      <c r="E734" s="218" t="s">
        <v>797</v>
      </c>
      <c r="F734" s="218" t="s">
        <v>135</v>
      </c>
      <c r="G734" s="218" t="s">
        <v>615</v>
      </c>
    </row>
    <row r="735" spans="1:9">
      <c r="A735" s="254" t="s">
        <v>1325</v>
      </c>
    </row>
    <row r="736" spans="1:9" ht="14">
      <c r="A736" s="13" t="s">
        <v>1322</v>
      </c>
      <c r="B736" s="13" t="s">
        <v>1131</v>
      </c>
      <c r="D736" s="13" t="s">
        <v>1308</v>
      </c>
      <c r="E736" s="321" t="s">
        <v>1310</v>
      </c>
      <c r="G736" s="321" t="s">
        <v>1316</v>
      </c>
    </row>
    <row r="737" spans="1:9" ht="14">
      <c r="B737" s="13" t="s">
        <v>1154</v>
      </c>
      <c r="D737" s="244" t="s">
        <v>1307</v>
      </c>
      <c r="E737" s="321" t="s">
        <v>1310</v>
      </c>
      <c r="F737" s="321" t="s">
        <v>268</v>
      </c>
      <c r="G737" s="321" t="s">
        <v>1316</v>
      </c>
    </row>
    <row r="738" spans="1:9" ht="14">
      <c r="B738" s="244" t="s">
        <v>1154</v>
      </c>
      <c r="D738" s="244" t="s">
        <v>1309</v>
      </c>
      <c r="E738" s="321" t="s">
        <v>1310</v>
      </c>
      <c r="F738" s="321" t="s">
        <v>264</v>
      </c>
      <c r="G738" s="321" t="s">
        <v>1316</v>
      </c>
    </row>
    <row r="739" spans="1:9" ht="14">
      <c r="B739" s="244" t="s">
        <v>1154</v>
      </c>
      <c r="D739" s="244" t="s">
        <v>1117</v>
      </c>
      <c r="E739" s="321" t="s">
        <v>1310</v>
      </c>
      <c r="F739" s="321" t="s">
        <v>265</v>
      </c>
      <c r="G739" s="321" t="s">
        <v>1316</v>
      </c>
    </row>
    <row r="740" spans="1:9" s="244" customFormat="1" ht="14">
      <c r="B740" s="244" t="s">
        <v>1057</v>
      </c>
      <c r="D740" s="244" t="s">
        <v>1318</v>
      </c>
      <c r="E740" s="321" t="s">
        <v>1310</v>
      </c>
      <c r="F740" s="325" t="s">
        <v>133</v>
      </c>
      <c r="G740" s="321" t="s">
        <v>1315</v>
      </c>
      <c r="H740" s="244" t="s">
        <v>735</v>
      </c>
      <c r="I740" s="244" t="s">
        <v>1333</v>
      </c>
    </row>
    <row r="741" spans="1:9" ht="14">
      <c r="A741" s="244" t="s">
        <v>1323</v>
      </c>
      <c r="B741" s="13" t="s">
        <v>1311</v>
      </c>
      <c r="D741" s="244" t="s">
        <v>1312</v>
      </c>
      <c r="E741" s="284" t="s">
        <v>1317</v>
      </c>
      <c r="H741" s="13" t="s">
        <v>806</v>
      </c>
      <c r="I741" s="13" t="s">
        <v>1312</v>
      </c>
    </row>
    <row r="742" spans="1:9" ht="14">
      <c r="B742" s="13" t="s">
        <v>1131</v>
      </c>
      <c r="D742" s="13" t="s">
        <v>197</v>
      </c>
      <c r="E742" s="284" t="s">
        <v>1317</v>
      </c>
      <c r="G742" s="284" t="s">
        <v>1312</v>
      </c>
    </row>
    <row r="743" spans="1:9" ht="14">
      <c r="B743" s="13" t="s">
        <v>1142</v>
      </c>
      <c r="D743" s="13" t="s">
        <v>1313</v>
      </c>
      <c r="E743" s="284" t="s">
        <v>1317</v>
      </c>
      <c r="F743" s="284" t="s">
        <v>186</v>
      </c>
      <c r="G743" s="284" t="s">
        <v>1312</v>
      </c>
    </row>
    <row r="744" spans="1:9" ht="14">
      <c r="B744" s="13" t="s">
        <v>1142</v>
      </c>
      <c r="D744" s="13" t="s">
        <v>1314</v>
      </c>
      <c r="E744" s="284" t="s">
        <v>1317</v>
      </c>
      <c r="F744" s="284" t="s">
        <v>130</v>
      </c>
      <c r="G744" s="284" t="s">
        <v>1312</v>
      </c>
    </row>
    <row r="745" spans="1:9">
      <c r="A745" s="13" t="s">
        <v>1335</v>
      </c>
      <c r="B745" s="13" t="s">
        <v>724</v>
      </c>
      <c r="D745" s="244" t="s">
        <v>39</v>
      </c>
    </row>
    <row r="746" spans="1:9">
      <c r="B746" s="13" t="s">
        <v>1109</v>
      </c>
      <c r="D746" s="244" t="s">
        <v>1334</v>
      </c>
    </row>
    <row r="747" spans="1:9">
      <c r="B747" s="13" t="s">
        <v>1142</v>
      </c>
      <c r="D747" s="244" t="s">
        <v>1336</v>
      </c>
    </row>
    <row r="748" spans="1:9" ht="14">
      <c r="B748" s="13" t="s">
        <v>1131</v>
      </c>
      <c r="D748" s="13" t="s">
        <v>1252</v>
      </c>
      <c r="E748" s="321" t="s">
        <v>1310</v>
      </c>
      <c r="G748" s="321" t="s">
        <v>1316</v>
      </c>
    </row>
    <row r="749" spans="1:9" ht="14">
      <c r="B749" s="244" t="s">
        <v>1131</v>
      </c>
      <c r="D749" s="244" t="s">
        <v>1305</v>
      </c>
      <c r="E749" s="321" t="s">
        <v>1310</v>
      </c>
      <c r="F749" s="244"/>
      <c r="G749" s="321" t="s">
        <v>1316</v>
      </c>
    </row>
    <row r="750" spans="1:9" ht="14">
      <c r="B750" s="244" t="s">
        <v>1131</v>
      </c>
      <c r="D750" s="244" t="s">
        <v>1306</v>
      </c>
      <c r="E750" s="321" t="s">
        <v>1310</v>
      </c>
      <c r="F750" s="244"/>
      <c r="G750" s="321" t="s">
        <v>1316</v>
      </c>
    </row>
    <row r="751" spans="1:9" ht="14">
      <c r="B751" s="244" t="s">
        <v>1131</v>
      </c>
      <c r="D751" s="244" t="s">
        <v>1307</v>
      </c>
      <c r="E751" s="321" t="s">
        <v>1310</v>
      </c>
      <c r="F751" s="244"/>
      <c r="G751" s="321" t="s">
        <v>1316</v>
      </c>
    </row>
    <row r="752" spans="1:9" ht="14">
      <c r="B752" s="244" t="s">
        <v>1297</v>
      </c>
      <c r="C752" s="244"/>
      <c r="D752" s="244" t="s">
        <v>1296</v>
      </c>
      <c r="E752" s="218" t="s">
        <v>797</v>
      </c>
      <c r="F752" s="218" t="s">
        <v>128</v>
      </c>
      <c r="G752" s="218" t="s">
        <v>615</v>
      </c>
      <c r="H752" s="244" t="s">
        <v>1296</v>
      </c>
      <c r="I752" s="13" t="s">
        <v>200</v>
      </c>
    </row>
    <row r="753" spans="1:10" ht="14">
      <c r="B753" s="244" t="s">
        <v>1142</v>
      </c>
      <c r="C753" s="244"/>
      <c r="D753" s="244" t="s">
        <v>1346</v>
      </c>
      <c r="E753" s="218" t="s">
        <v>797</v>
      </c>
      <c r="F753" s="218" t="s">
        <v>292</v>
      </c>
      <c r="G753" s="218" t="s">
        <v>1349</v>
      </c>
      <c r="H753" s="244"/>
      <c r="I753" s="244"/>
    </row>
    <row r="754" spans="1:10">
      <c r="A754" s="254" t="s">
        <v>1354</v>
      </c>
    </row>
    <row r="755" spans="1:10" ht="14">
      <c r="B755" s="13" t="s">
        <v>1275</v>
      </c>
      <c r="D755" s="13" t="s">
        <v>1355</v>
      </c>
      <c r="E755" s="321" t="s">
        <v>1310</v>
      </c>
      <c r="G755" s="321" t="s">
        <v>1316</v>
      </c>
      <c r="J755" s="13" t="s">
        <v>1356</v>
      </c>
    </row>
    <row r="756" spans="1:10" ht="22">
      <c r="B756" s="13" t="s">
        <v>724</v>
      </c>
      <c r="D756" s="13" t="s">
        <v>200</v>
      </c>
      <c r="E756" s="218" t="s">
        <v>797</v>
      </c>
      <c r="F756" s="218" t="s">
        <v>128</v>
      </c>
      <c r="G756" s="218" t="s">
        <v>615</v>
      </c>
      <c r="H756" s="248" t="s">
        <v>1095</v>
      </c>
      <c r="I756" s="248" t="s">
        <v>1350</v>
      </c>
    </row>
    <row r="757" spans="1:10" ht="33">
      <c r="B757" s="244" t="s">
        <v>724</v>
      </c>
      <c r="D757" s="13" t="s">
        <v>201</v>
      </c>
      <c r="E757" s="218" t="s">
        <v>797</v>
      </c>
      <c r="F757" s="218" t="s">
        <v>185</v>
      </c>
      <c r="G757" s="218" t="s">
        <v>615</v>
      </c>
      <c r="H757" s="248" t="s">
        <v>1291</v>
      </c>
      <c r="I757" s="248" t="s">
        <v>1295</v>
      </c>
    </row>
    <row r="758" spans="1:10" ht="33">
      <c r="B758" s="244" t="s">
        <v>724</v>
      </c>
      <c r="D758" s="13" t="s">
        <v>202</v>
      </c>
      <c r="E758" s="218" t="s">
        <v>797</v>
      </c>
      <c r="F758" s="218" t="s">
        <v>186</v>
      </c>
      <c r="G758" s="218" t="s">
        <v>615</v>
      </c>
      <c r="H758" s="248" t="s">
        <v>322</v>
      </c>
      <c r="I758" s="248" t="s">
        <v>1344</v>
      </c>
    </row>
    <row r="759" spans="1:10" ht="352">
      <c r="B759" s="244" t="s">
        <v>724</v>
      </c>
      <c r="D759" s="13" t="s">
        <v>1046</v>
      </c>
      <c r="E759" s="218" t="s">
        <v>797</v>
      </c>
      <c r="F759" s="218" t="s">
        <v>139</v>
      </c>
      <c r="G759" s="218" t="s">
        <v>615</v>
      </c>
      <c r="H759" s="93" t="s">
        <v>1261</v>
      </c>
      <c r="I759" s="262" t="s">
        <v>1338</v>
      </c>
    </row>
    <row r="760" spans="1:10" ht="14">
      <c r="B760" s="13" t="s">
        <v>1359</v>
      </c>
      <c r="D760" s="13" t="s">
        <v>1342</v>
      </c>
      <c r="E760" s="218" t="s">
        <v>797</v>
      </c>
      <c r="F760" s="218" t="s">
        <v>508</v>
      </c>
      <c r="G760" s="218" t="s">
        <v>1349</v>
      </c>
      <c r="H760" s="13" t="s">
        <v>1293</v>
      </c>
      <c r="I760" s="13" t="s">
        <v>1342</v>
      </c>
    </row>
    <row r="761" spans="1:10" ht="14">
      <c r="A761" s="254" t="s">
        <v>1364</v>
      </c>
      <c r="B761" s="13" t="s">
        <v>724</v>
      </c>
      <c r="D761" s="13" t="s">
        <v>1117</v>
      </c>
      <c r="E761" s="321" t="s">
        <v>1310</v>
      </c>
      <c r="F761" s="321" t="s">
        <v>263</v>
      </c>
      <c r="G761" s="321" t="s">
        <v>1316</v>
      </c>
      <c r="H761" s="13" t="s">
        <v>1339</v>
      </c>
      <c r="I761" s="13" t="s">
        <v>1363</v>
      </c>
    </row>
    <row r="762" spans="1:10" ht="14">
      <c r="B762" s="13" t="s">
        <v>1142</v>
      </c>
      <c r="D762" s="13" t="s">
        <v>197</v>
      </c>
      <c r="E762" s="284" t="s">
        <v>1317</v>
      </c>
      <c r="F762" s="284" t="s">
        <v>186</v>
      </c>
      <c r="G762" s="284" t="s">
        <v>1312</v>
      </c>
      <c r="J762" s="13" t="s">
        <v>1365</v>
      </c>
    </row>
    <row r="763" spans="1:10" ht="14">
      <c r="B763" s="244" t="s">
        <v>1142</v>
      </c>
      <c r="D763" s="13" t="s">
        <v>198</v>
      </c>
      <c r="E763" s="284" t="s">
        <v>1317</v>
      </c>
      <c r="F763" s="284" t="s">
        <v>129</v>
      </c>
      <c r="G763" s="284" t="s">
        <v>1312</v>
      </c>
      <c r="J763" s="244" t="s">
        <v>1365</v>
      </c>
    </row>
    <row r="764" spans="1:10" ht="14">
      <c r="B764" s="13" t="s">
        <v>1366</v>
      </c>
      <c r="D764" s="13" t="s">
        <v>1313</v>
      </c>
      <c r="E764" s="284" t="s">
        <v>1317</v>
      </c>
      <c r="F764" s="284" t="s">
        <v>143</v>
      </c>
      <c r="G764" s="284" t="s">
        <v>1278</v>
      </c>
    </row>
    <row r="765" spans="1:10" ht="14">
      <c r="B765" s="244" t="s">
        <v>1366</v>
      </c>
      <c r="D765" s="13" t="s">
        <v>1314</v>
      </c>
      <c r="E765" s="284" t="s">
        <v>1317</v>
      </c>
      <c r="F765" s="284" t="s">
        <v>189</v>
      </c>
      <c r="G765" s="284" t="s">
        <v>1312</v>
      </c>
    </row>
    <row r="766" spans="1:10" ht="14">
      <c r="B766" s="13" t="s">
        <v>1142</v>
      </c>
      <c r="D766" s="244" t="s">
        <v>1346</v>
      </c>
      <c r="E766" s="291" t="s">
        <v>1367</v>
      </c>
      <c r="F766" s="291" t="s">
        <v>288</v>
      </c>
      <c r="G766" s="291" t="s">
        <v>1278</v>
      </c>
    </row>
    <row r="767" spans="1:10" ht="14">
      <c r="B767" s="244" t="s">
        <v>1142</v>
      </c>
      <c r="D767" s="244" t="s">
        <v>1342</v>
      </c>
      <c r="E767" s="291" t="s">
        <v>1367</v>
      </c>
      <c r="F767" s="291" t="s">
        <v>289</v>
      </c>
      <c r="G767" s="291" t="s">
        <v>1278</v>
      </c>
    </row>
    <row r="768" spans="1:10" ht="14">
      <c r="B768" s="244" t="s">
        <v>1142</v>
      </c>
      <c r="D768" s="244" t="s">
        <v>1304</v>
      </c>
      <c r="E768" s="291" t="s">
        <v>1367</v>
      </c>
      <c r="F768" s="291" t="s">
        <v>1368</v>
      </c>
      <c r="G768" s="291" t="s">
        <v>1278</v>
      </c>
    </row>
    <row r="769" spans="1:9" ht="14">
      <c r="B769" s="244" t="s">
        <v>1142</v>
      </c>
      <c r="D769" s="244" t="s">
        <v>1302</v>
      </c>
      <c r="E769" s="291" t="s">
        <v>1367</v>
      </c>
      <c r="F769" s="291" t="s">
        <v>559</v>
      </c>
      <c r="G769" s="291" t="s">
        <v>1278</v>
      </c>
    </row>
    <row r="770" spans="1:9" ht="22">
      <c r="B770" s="244" t="s">
        <v>724</v>
      </c>
      <c r="C770" s="244"/>
      <c r="D770" s="244" t="s">
        <v>200</v>
      </c>
      <c r="E770" s="291" t="s">
        <v>1367</v>
      </c>
      <c r="F770" s="291" t="s">
        <v>128</v>
      </c>
      <c r="G770" s="291" t="s">
        <v>615</v>
      </c>
      <c r="H770" s="248" t="s">
        <v>1095</v>
      </c>
      <c r="I770" s="248" t="s">
        <v>1350</v>
      </c>
    </row>
    <row r="771" spans="1:9" ht="33">
      <c r="B771" s="244" t="s">
        <v>724</v>
      </c>
      <c r="C771" s="244"/>
      <c r="D771" s="244" t="s">
        <v>201</v>
      </c>
      <c r="E771" s="291" t="s">
        <v>1367</v>
      </c>
      <c r="F771" s="291" t="s">
        <v>185</v>
      </c>
      <c r="G771" s="291" t="s">
        <v>615</v>
      </c>
      <c r="H771" s="248" t="s">
        <v>1291</v>
      </c>
      <c r="I771" s="248" t="s">
        <v>1295</v>
      </c>
    </row>
    <row r="772" spans="1:9" ht="33">
      <c r="B772" s="244" t="s">
        <v>724</v>
      </c>
      <c r="C772" s="244"/>
      <c r="D772" s="244" t="s">
        <v>202</v>
      </c>
      <c r="E772" s="291" t="s">
        <v>1367</v>
      </c>
      <c r="F772" s="291" t="s">
        <v>186</v>
      </c>
      <c r="G772" s="291" t="s">
        <v>615</v>
      </c>
      <c r="H772" s="248" t="s">
        <v>322</v>
      </c>
      <c r="I772" s="248" t="s">
        <v>1344</v>
      </c>
    </row>
    <row r="773" spans="1:9" ht="352">
      <c r="B773" s="244" t="s">
        <v>724</v>
      </c>
      <c r="C773" s="244"/>
      <c r="D773" s="244" t="s">
        <v>1046</v>
      </c>
      <c r="E773" s="291" t="s">
        <v>1367</v>
      </c>
      <c r="F773" s="291" t="s">
        <v>140</v>
      </c>
      <c r="G773" s="291" t="s">
        <v>615</v>
      </c>
      <c r="H773" s="93" t="s">
        <v>1261</v>
      </c>
      <c r="I773" s="262" t="s">
        <v>1338</v>
      </c>
    </row>
    <row r="774" spans="1:9" ht="14">
      <c r="A774" s="254" t="s">
        <v>1371</v>
      </c>
      <c r="B774" s="13" t="s">
        <v>1359</v>
      </c>
      <c r="D774" s="13" t="s">
        <v>1370</v>
      </c>
      <c r="E774" s="284" t="s">
        <v>1317</v>
      </c>
      <c r="F774" s="284" t="s">
        <v>189</v>
      </c>
      <c r="G774" s="284" t="s">
        <v>1278</v>
      </c>
      <c r="H774" s="13" t="s">
        <v>1314</v>
      </c>
      <c r="I774" s="244" t="s">
        <v>1370</v>
      </c>
    </row>
    <row r="775" spans="1:9">
      <c r="B775" s="13" t="s">
        <v>1142</v>
      </c>
      <c r="D775" s="13" t="s">
        <v>1313</v>
      </c>
      <c r="E775" s="324" t="s">
        <v>1334</v>
      </c>
      <c r="F775" s="324" t="s">
        <v>131</v>
      </c>
      <c r="G775" s="324" t="s">
        <v>1334</v>
      </c>
    </row>
    <row r="776" spans="1:9">
      <c r="B776" s="244" t="s">
        <v>1142</v>
      </c>
      <c r="D776" s="244" t="s">
        <v>1370</v>
      </c>
      <c r="E776" s="324" t="s">
        <v>1334</v>
      </c>
      <c r="F776" s="324" t="s">
        <v>132</v>
      </c>
      <c r="G776" s="324" t="s">
        <v>1334</v>
      </c>
    </row>
    <row r="778" spans="1:9" ht="25">
      <c r="A778" s="345" t="s">
        <v>1373</v>
      </c>
      <c r="B778" s="335" t="s">
        <v>724</v>
      </c>
      <c r="C778" s="335"/>
      <c r="D778" s="335" t="s">
        <v>200</v>
      </c>
      <c r="E778" s="291" t="s">
        <v>1367</v>
      </c>
      <c r="F778" s="291" t="s">
        <v>128</v>
      </c>
      <c r="G778" s="291" t="s">
        <v>615</v>
      </c>
      <c r="H778" s="336" t="s">
        <v>1095</v>
      </c>
      <c r="I778" s="337" t="s">
        <v>1350</v>
      </c>
    </row>
    <row r="779" spans="1:9" ht="33">
      <c r="A779" s="338"/>
      <c r="B779" s="192" t="s">
        <v>724</v>
      </c>
      <c r="C779" s="192"/>
      <c r="D779" s="192" t="s">
        <v>201</v>
      </c>
      <c r="E779" s="291" t="s">
        <v>1367</v>
      </c>
      <c r="F779" s="291" t="s">
        <v>185</v>
      </c>
      <c r="G779" s="291" t="s">
        <v>615</v>
      </c>
      <c r="H779" s="248" t="s">
        <v>1291</v>
      </c>
      <c r="I779" s="339" t="s">
        <v>1295</v>
      </c>
    </row>
    <row r="780" spans="1:9" ht="33">
      <c r="A780" s="338"/>
      <c r="B780" s="192" t="s">
        <v>724</v>
      </c>
      <c r="C780" s="192"/>
      <c r="D780" s="192" t="s">
        <v>202</v>
      </c>
      <c r="E780" s="291" t="s">
        <v>1367</v>
      </c>
      <c r="F780" s="291" t="s">
        <v>186</v>
      </c>
      <c r="G780" s="291" t="s">
        <v>615</v>
      </c>
      <c r="H780" s="248" t="s">
        <v>322</v>
      </c>
      <c r="I780" s="339" t="s">
        <v>1344</v>
      </c>
    </row>
    <row r="781" spans="1:9" ht="352">
      <c r="A781" s="338"/>
      <c r="B781" s="192" t="s">
        <v>724</v>
      </c>
      <c r="C781" s="192"/>
      <c r="D781" s="192" t="s">
        <v>1046</v>
      </c>
      <c r="E781" s="291" t="s">
        <v>1367</v>
      </c>
      <c r="F781" s="291" t="s">
        <v>140</v>
      </c>
      <c r="G781" s="291" t="s">
        <v>615</v>
      </c>
      <c r="H781" s="93" t="s">
        <v>1261</v>
      </c>
      <c r="I781" s="340" t="s">
        <v>1338</v>
      </c>
    </row>
    <row r="782" spans="1:9" ht="14">
      <c r="A782" s="338"/>
      <c r="B782" s="192" t="s">
        <v>1142</v>
      </c>
      <c r="C782" s="192"/>
      <c r="D782" s="192" t="s">
        <v>1346</v>
      </c>
      <c r="E782" s="291" t="s">
        <v>1367</v>
      </c>
      <c r="F782" s="291" t="s">
        <v>288</v>
      </c>
      <c r="G782" s="291" t="s">
        <v>1278</v>
      </c>
      <c r="H782" s="192"/>
      <c r="I782" s="341"/>
    </row>
    <row r="783" spans="1:9" ht="14">
      <c r="A783" s="338"/>
      <c r="B783" s="192" t="s">
        <v>1142</v>
      </c>
      <c r="C783" s="192"/>
      <c r="D783" s="192" t="s">
        <v>1342</v>
      </c>
      <c r="E783" s="291" t="s">
        <v>1367</v>
      </c>
      <c r="F783" s="291" t="s">
        <v>289</v>
      </c>
      <c r="G783" s="291" t="s">
        <v>1278</v>
      </c>
      <c r="H783" s="192"/>
      <c r="I783" s="341"/>
    </row>
    <row r="784" spans="1:9" ht="14">
      <c r="A784" s="338"/>
      <c r="B784" s="192" t="s">
        <v>1142</v>
      </c>
      <c r="C784" s="192"/>
      <c r="D784" s="192" t="s">
        <v>1304</v>
      </c>
      <c r="E784" s="291" t="s">
        <v>1367</v>
      </c>
      <c r="F784" s="291" t="s">
        <v>1368</v>
      </c>
      <c r="G784" s="291" t="s">
        <v>1278</v>
      </c>
      <c r="H784" s="192"/>
      <c r="I784" s="341"/>
    </row>
    <row r="785" spans="1:21" ht="14">
      <c r="A785" s="338"/>
      <c r="B785" s="192" t="s">
        <v>1142</v>
      </c>
      <c r="C785" s="192"/>
      <c r="D785" s="192" t="s">
        <v>1302</v>
      </c>
      <c r="E785" s="291" t="s">
        <v>1367</v>
      </c>
      <c r="F785" s="291" t="s">
        <v>559</v>
      </c>
      <c r="G785" s="291" t="s">
        <v>1278</v>
      </c>
      <c r="H785" s="192"/>
      <c r="I785" s="341"/>
    </row>
    <row r="786" spans="1:21" ht="25">
      <c r="A786" s="345" t="s">
        <v>1373</v>
      </c>
      <c r="B786" s="192" t="s">
        <v>1142</v>
      </c>
      <c r="C786" s="192"/>
      <c r="D786" s="192" t="s">
        <v>1313</v>
      </c>
      <c r="E786" s="284" t="s">
        <v>1317</v>
      </c>
      <c r="F786" s="284" t="s">
        <v>143</v>
      </c>
      <c r="G786" s="284" t="s">
        <v>1278</v>
      </c>
      <c r="H786" s="192"/>
      <c r="I786" s="341"/>
    </row>
    <row r="787" spans="1:21" ht="14">
      <c r="A787" s="342"/>
      <c r="B787" s="343" t="s">
        <v>1142</v>
      </c>
      <c r="C787" s="343"/>
      <c r="D787" s="343" t="s">
        <v>1370</v>
      </c>
      <c r="E787" s="284" t="s">
        <v>1317</v>
      </c>
      <c r="F787" s="284" t="s">
        <v>189</v>
      </c>
      <c r="G787" s="284" t="s">
        <v>1278</v>
      </c>
      <c r="H787" s="343"/>
      <c r="I787" s="344"/>
    </row>
    <row r="788" spans="1:21" ht="44">
      <c r="A788" s="254" t="s">
        <v>1381</v>
      </c>
      <c r="B788" s="13" t="s">
        <v>724</v>
      </c>
      <c r="D788" s="13" t="s">
        <v>1117</v>
      </c>
      <c r="E788" s="321" t="s">
        <v>1310</v>
      </c>
      <c r="F788" s="321" t="s">
        <v>263</v>
      </c>
      <c r="G788" s="321" t="s">
        <v>1357</v>
      </c>
      <c r="H788" s="93" t="s">
        <v>1372</v>
      </c>
      <c r="I788" s="93" t="s">
        <v>1382</v>
      </c>
      <c r="J788" s="13" t="s">
        <v>1384</v>
      </c>
    </row>
    <row r="789" spans="1:21" ht="88">
      <c r="B789" s="244" t="s">
        <v>724</v>
      </c>
      <c r="D789" s="13" t="s">
        <v>1045</v>
      </c>
      <c r="E789" s="218" t="s">
        <v>1387</v>
      </c>
      <c r="F789" s="218" t="s">
        <v>511</v>
      </c>
      <c r="G789" s="218" t="s">
        <v>1278</v>
      </c>
      <c r="H789" s="109" t="s">
        <v>1185</v>
      </c>
      <c r="I789" s="109" t="s">
        <v>1396</v>
      </c>
      <c r="J789" s="244" t="s">
        <v>1388</v>
      </c>
    </row>
    <row r="790" spans="1:21" ht="176">
      <c r="B790" s="244" t="s">
        <v>724</v>
      </c>
      <c r="D790" s="13" t="s">
        <v>53</v>
      </c>
      <c r="E790" s="218" t="s">
        <v>1387</v>
      </c>
      <c r="H790" s="236" t="s">
        <v>1011</v>
      </c>
      <c r="I790" s="236" t="s">
        <v>1395</v>
      </c>
      <c r="J790" s="13" t="s">
        <v>1397</v>
      </c>
    </row>
    <row r="791" spans="1:21" ht="75" customHeight="1">
      <c r="B791" s="244" t="s">
        <v>724</v>
      </c>
      <c r="D791" s="13" t="s">
        <v>1117</v>
      </c>
      <c r="E791" s="284" t="s">
        <v>1317</v>
      </c>
      <c r="H791" s="14" t="s">
        <v>1400</v>
      </c>
      <c r="I791" s="14" t="s">
        <v>1399</v>
      </c>
      <c r="J791" s="13" t="s">
        <v>1401</v>
      </c>
    </row>
    <row r="792" spans="1:21" ht="110">
      <c r="B792" s="244" t="s">
        <v>724</v>
      </c>
      <c r="D792" s="13" t="s">
        <v>1046</v>
      </c>
      <c r="E792" s="383" t="s">
        <v>1387</v>
      </c>
      <c r="H792" s="384" t="s">
        <v>1403</v>
      </c>
      <c r="I792" s="384" t="s">
        <v>1402</v>
      </c>
    </row>
    <row r="793" spans="1:21" ht="44">
      <c r="A793" s="385" t="s">
        <v>1482</v>
      </c>
      <c r="B793" s="335" t="s">
        <v>1142</v>
      </c>
      <c r="C793" s="335"/>
      <c r="D793" s="226" t="s">
        <v>1405</v>
      </c>
      <c r="E793" s="381" t="s">
        <v>1478</v>
      </c>
      <c r="F793" s="381" t="s">
        <v>293</v>
      </c>
      <c r="G793" s="382" t="s">
        <v>1425</v>
      </c>
      <c r="H793" s="335"/>
      <c r="I793" s="335"/>
      <c r="J793" s="335"/>
      <c r="K793" s="335"/>
    </row>
    <row r="794" spans="1:21" ht="44">
      <c r="B794" s="244" t="s">
        <v>1142</v>
      </c>
      <c r="D794" s="149" t="s">
        <v>1406</v>
      </c>
      <c r="E794" s="381" t="s">
        <v>1478</v>
      </c>
      <c r="F794" s="381" t="s">
        <v>506</v>
      </c>
      <c r="G794" s="382" t="s">
        <v>1425</v>
      </c>
      <c r="H794" s="244"/>
      <c r="I794" s="244"/>
      <c r="J794" s="244"/>
    </row>
    <row r="795" spans="1:21" ht="44">
      <c r="B795" s="244" t="s">
        <v>1142</v>
      </c>
      <c r="D795" s="149" t="s">
        <v>1407</v>
      </c>
      <c r="E795" s="381" t="s">
        <v>1478</v>
      </c>
      <c r="F795" s="381" t="s">
        <v>507</v>
      </c>
      <c r="G795" s="382" t="s">
        <v>1425</v>
      </c>
      <c r="K795" s="244"/>
      <c r="L795" s="244"/>
      <c r="M795" s="244"/>
      <c r="N795" s="244"/>
      <c r="O795" s="244"/>
      <c r="P795" s="244"/>
      <c r="Q795" s="244"/>
      <c r="R795" s="244"/>
      <c r="S795" s="244"/>
      <c r="T795" s="244"/>
      <c r="U795" s="244"/>
    </row>
    <row r="796" spans="1:21" ht="44">
      <c r="B796" s="244" t="s">
        <v>1142</v>
      </c>
      <c r="D796" s="149" t="s">
        <v>1408</v>
      </c>
      <c r="E796" s="381" t="s">
        <v>1478</v>
      </c>
      <c r="F796" s="381" t="s">
        <v>560</v>
      </c>
      <c r="G796" s="382" t="s">
        <v>1425</v>
      </c>
      <c r="K796" s="244"/>
      <c r="L796" s="244"/>
      <c r="M796" s="244"/>
      <c r="N796" s="244"/>
      <c r="O796" s="244"/>
      <c r="P796" s="244"/>
      <c r="Q796" s="244"/>
      <c r="R796" s="244"/>
      <c r="S796" s="244"/>
      <c r="T796" s="244"/>
      <c r="U796" s="244"/>
    </row>
    <row r="797" spans="1:21" ht="44">
      <c r="B797" s="244" t="s">
        <v>1142</v>
      </c>
      <c r="D797" s="149" t="s">
        <v>1409</v>
      </c>
      <c r="E797" s="381" t="s">
        <v>1478</v>
      </c>
      <c r="F797" s="381" t="s">
        <v>1479</v>
      </c>
      <c r="G797" s="382" t="s">
        <v>1425</v>
      </c>
    </row>
    <row r="798" spans="1:21" ht="44">
      <c r="B798" s="244" t="s">
        <v>1142</v>
      </c>
      <c r="D798" s="149" t="s">
        <v>1410</v>
      </c>
      <c r="E798" s="381" t="s">
        <v>1478</v>
      </c>
      <c r="F798" s="381" t="s">
        <v>1480</v>
      </c>
      <c r="G798" s="382" t="s">
        <v>1425</v>
      </c>
    </row>
    <row r="799" spans="1:21" ht="44">
      <c r="B799" s="244" t="s">
        <v>1142</v>
      </c>
      <c r="D799" s="149" t="s">
        <v>1411</v>
      </c>
      <c r="E799" s="381" t="s">
        <v>1478</v>
      </c>
      <c r="F799" s="381" t="s">
        <v>561</v>
      </c>
      <c r="G799" s="382" t="s">
        <v>1425</v>
      </c>
    </row>
    <row r="800" spans="1:21" ht="44">
      <c r="B800" s="244" t="s">
        <v>1142</v>
      </c>
      <c r="D800" s="149" t="s">
        <v>1412</v>
      </c>
      <c r="E800" s="381" t="s">
        <v>1478</v>
      </c>
      <c r="F800" s="381" t="s">
        <v>1481</v>
      </c>
      <c r="G800" s="382" t="s">
        <v>1425</v>
      </c>
    </row>
    <row r="801" spans="2:12" ht="44">
      <c r="B801" s="335" t="s">
        <v>1142</v>
      </c>
      <c r="C801" s="335"/>
      <c r="D801" s="226" t="s">
        <v>1405</v>
      </c>
      <c r="E801" s="381" t="s">
        <v>1483</v>
      </c>
      <c r="F801" s="381" t="s">
        <v>291</v>
      </c>
      <c r="G801" s="386" t="s">
        <v>1425</v>
      </c>
      <c r="H801" s="387"/>
      <c r="I801" s="387"/>
      <c r="J801" s="387"/>
      <c r="K801" s="387"/>
      <c r="L801" s="387"/>
    </row>
    <row r="802" spans="2:12" ht="44">
      <c r="B802" s="244" t="s">
        <v>1142</v>
      </c>
      <c r="C802" s="244"/>
      <c r="D802" s="149" t="s">
        <v>1406</v>
      </c>
      <c r="E802" s="381" t="s">
        <v>1483</v>
      </c>
      <c r="F802" s="381" t="s">
        <v>508</v>
      </c>
      <c r="G802" s="386" t="s">
        <v>1425</v>
      </c>
    </row>
    <row r="803" spans="2:12" ht="44">
      <c r="B803" s="244" t="s">
        <v>1142</v>
      </c>
      <c r="C803" s="244"/>
      <c r="D803" s="149" t="s">
        <v>1407</v>
      </c>
      <c r="E803" s="381" t="s">
        <v>1483</v>
      </c>
      <c r="F803" s="381" t="s">
        <v>291</v>
      </c>
      <c r="G803" s="386" t="s">
        <v>1425</v>
      </c>
    </row>
    <row r="804" spans="2:12" ht="44">
      <c r="B804" s="244" t="s">
        <v>1142</v>
      </c>
      <c r="C804" s="244"/>
      <c r="D804" s="149" t="s">
        <v>1408</v>
      </c>
      <c r="E804" s="381" t="s">
        <v>1483</v>
      </c>
      <c r="F804" s="381" t="s">
        <v>508</v>
      </c>
      <c r="G804" s="386" t="s">
        <v>1425</v>
      </c>
    </row>
    <row r="805" spans="2:12" ht="44">
      <c r="B805" s="244" t="s">
        <v>1142</v>
      </c>
      <c r="C805" s="244"/>
      <c r="D805" s="149" t="s">
        <v>1409</v>
      </c>
      <c r="E805" s="381" t="s">
        <v>1483</v>
      </c>
      <c r="F805" s="381" t="s">
        <v>291</v>
      </c>
      <c r="G805" s="386" t="s">
        <v>1425</v>
      </c>
    </row>
    <row r="806" spans="2:12" ht="44">
      <c r="B806" s="244" t="s">
        <v>1142</v>
      </c>
      <c r="C806" s="244"/>
      <c r="D806" s="149" t="s">
        <v>1410</v>
      </c>
      <c r="E806" s="381" t="s">
        <v>1483</v>
      </c>
      <c r="F806" s="381" t="s">
        <v>508</v>
      </c>
      <c r="G806" s="386" t="s">
        <v>1425</v>
      </c>
    </row>
    <row r="807" spans="2:12" ht="44">
      <c r="B807" s="244" t="s">
        <v>1142</v>
      </c>
      <c r="C807" s="244"/>
      <c r="D807" s="149" t="s">
        <v>1411</v>
      </c>
      <c r="E807" s="381" t="s">
        <v>1483</v>
      </c>
      <c r="F807" s="381" t="s">
        <v>291</v>
      </c>
      <c r="G807" s="386" t="s">
        <v>1425</v>
      </c>
    </row>
    <row r="808" spans="2:12" ht="44">
      <c r="B808" s="244" t="s">
        <v>1142</v>
      </c>
      <c r="C808" s="244"/>
      <c r="D808" s="149" t="s">
        <v>1412</v>
      </c>
      <c r="E808" s="381" t="s">
        <v>1483</v>
      </c>
      <c r="F808" s="381" t="s">
        <v>508</v>
      </c>
      <c r="G808" s="386" t="s">
        <v>1425</v>
      </c>
    </row>
  </sheetData>
  <autoFilter ref="B3:J9">
    <sortState ref="B4:J74">
      <sortCondition ref="E3"/>
    </sortState>
  </autoFilter>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9" tint="-0.249977111117893"/>
    <pageSetUpPr fitToPage="1"/>
  </sheetPr>
  <dimension ref="A1:AY27"/>
  <sheetViews>
    <sheetView workbookViewId="0">
      <pane xSplit="3" ySplit="4" topLeftCell="AP6" activePane="bottomRight" state="frozen"/>
      <selection pane="topRight" activeCell="D1" sqref="D1"/>
      <selection pane="bottomLeft" activeCell="A4" sqref="A4"/>
      <selection pane="bottomRight" activeCell="AR8" sqref="AR8"/>
    </sheetView>
  </sheetViews>
  <sheetFormatPr baseColWidth="10" defaultColWidth="8.6640625" defaultRowHeight="44" x14ac:dyDescent="0"/>
  <cols>
    <col min="1" max="1" width="8" style="3" customWidth="1"/>
    <col min="2" max="2" width="11" style="237" customWidth="1"/>
    <col min="3" max="3" width="18.83203125" style="237" customWidth="1"/>
    <col min="4" max="4" width="13.5" style="237" customWidth="1"/>
    <col min="5" max="7" width="9.6640625" style="237" customWidth="1"/>
    <col min="8" max="10" width="11" style="237" customWidth="1"/>
    <col min="11" max="13" width="9.6640625" style="237" customWidth="1"/>
    <col min="14" max="14" width="15.5" style="237" customWidth="1"/>
    <col min="15" max="15" width="23.1640625" style="237" customWidth="1"/>
    <col min="16" max="16" width="18.83203125" style="237" customWidth="1"/>
    <col min="17" max="20" width="9.6640625" style="237" customWidth="1"/>
    <col min="21" max="21" width="12.83203125" style="237" customWidth="1"/>
    <col min="22" max="23" width="9.6640625" style="237" customWidth="1"/>
    <col min="24" max="24" width="13" style="237" customWidth="1"/>
    <col min="25" max="26" width="9.6640625" style="237" customWidth="1"/>
    <col min="27" max="27" width="12" style="237" customWidth="1"/>
    <col min="28" max="28" width="11.6640625" style="237" customWidth="1"/>
    <col min="29" max="29" width="12.5" style="237" customWidth="1"/>
    <col min="30" max="30" width="11" style="237" customWidth="1"/>
    <col min="31" max="31" width="22.5" style="237" customWidth="1"/>
    <col min="32" max="32" width="19.33203125" style="237" customWidth="1"/>
    <col min="33" max="33" width="15.5" style="237" customWidth="1"/>
    <col min="34" max="34" width="11" style="237" customWidth="1"/>
    <col min="35" max="35" width="9.5" style="237" customWidth="1"/>
    <col min="36" max="36" width="11.1640625" style="237" customWidth="1"/>
    <col min="37" max="40" width="8.6640625" style="237"/>
    <col min="41" max="41" width="15.6640625" style="237" customWidth="1"/>
    <col min="42" max="43" width="8.6640625" style="237"/>
    <col min="44" max="44" width="14.5" style="237" bestFit="1" customWidth="1"/>
    <col min="45" max="45" width="19.1640625" style="237" customWidth="1"/>
    <col min="46" max="46" width="17" style="237" bestFit="1" customWidth="1"/>
    <col min="47" max="47" width="13.5" style="237" bestFit="1" customWidth="1"/>
    <col min="48" max="48" width="10.83203125" style="237" customWidth="1"/>
    <col min="49" max="49" width="14" style="237" customWidth="1"/>
    <col min="50" max="50" width="10.5" style="237" customWidth="1"/>
    <col min="51" max="16384" width="8.6640625" style="237"/>
  </cols>
  <sheetData>
    <row r="1" spans="1:51">
      <c r="A1" s="3" t="s">
        <v>1053</v>
      </c>
      <c r="B1" s="88" t="s">
        <v>1383</v>
      </c>
    </row>
    <row r="2" spans="1:51" s="12" customFormat="1" ht="20" customHeight="1">
      <c r="A2" s="4" t="s">
        <v>12</v>
      </c>
      <c r="B2" s="63" t="s">
        <v>75</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row>
    <row r="3" spans="1:51" ht="48" customHeight="1">
      <c r="A3" s="4" t="s">
        <v>12</v>
      </c>
      <c r="B3" s="449" t="s">
        <v>74</v>
      </c>
      <c r="C3" s="450"/>
      <c r="D3" s="451" t="s">
        <v>73</v>
      </c>
      <c r="E3" s="452"/>
      <c r="F3" s="452"/>
      <c r="G3" s="452"/>
      <c r="H3" s="447" t="s">
        <v>72</v>
      </c>
      <c r="I3" s="448"/>
      <c r="J3" s="448"/>
      <c r="K3" s="448"/>
      <c r="L3" s="448"/>
      <c r="M3" s="448"/>
      <c r="N3" s="448"/>
      <c r="O3" s="448"/>
      <c r="P3" s="448"/>
      <c r="Q3" s="448"/>
      <c r="R3" s="448"/>
      <c r="S3" s="448"/>
      <c r="T3" s="448"/>
      <c r="U3" s="318" t="s">
        <v>71</v>
      </c>
      <c r="V3" s="449" t="s">
        <v>70</v>
      </c>
      <c r="W3" s="453"/>
      <c r="X3" s="453"/>
      <c r="Y3" s="453"/>
      <c r="Z3" s="453"/>
      <c r="AA3" s="450"/>
      <c r="AB3" s="454" t="s">
        <v>69</v>
      </c>
      <c r="AC3" s="455"/>
      <c r="AD3" s="455"/>
      <c r="AE3" s="455"/>
      <c r="AF3" s="455"/>
      <c r="AG3" s="455"/>
      <c r="AH3" s="447" t="s">
        <v>158</v>
      </c>
      <c r="AI3" s="448"/>
      <c r="AJ3" s="448"/>
      <c r="AK3" s="448"/>
      <c r="AL3" s="448"/>
      <c r="AM3" s="448"/>
      <c r="AN3" s="448"/>
      <c r="AO3" s="443" t="s">
        <v>68</v>
      </c>
      <c r="AP3" s="443"/>
      <c r="AQ3" s="443"/>
      <c r="AR3" s="443"/>
      <c r="AS3" s="443"/>
      <c r="AT3" s="447" t="s">
        <v>1278</v>
      </c>
      <c r="AU3" s="448"/>
      <c r="AV3" s="443" t="s">
        <v>1343</v>
      </c>
      <c r="AW3" s="443"/>
      <c r="AX3" s="443"/>
    </row>
    <row r="4" spans="1:51" ht="132">
      <c r="A4" s="75" t="s">
        <v>67</v>
      </c>
      <c r="B4" s="76" t="s">
        <v>66</v>
      </c>
      <c r="C4" s="76" t="s">
        <v>65</v>
      </c>
      <c r="D4" s="76" t="s">
        <v>64</v>
      </c>
      <c r="E4" s="76" t="s">
        <v>63</v>
      </c>
      <c r="F4" s="76" t="s">
        <v>62</v>
      </c>
      <c r="G4" s="76" t="s">
        <v>61</v>
      </c>
      <c r="H4" s="76" t="s">
        <v>60</v>
      </c>
      <c r="I4" s="76" t="s">
        <v>59</v>
      </c>
      <c r="J4" s="76" t="s">
        <v>58</v>
      </c>
      <c r="K4" s="76" t="s">
        <v>57</v>
      </c>
      <c r="L4" s="76" t="s">
        <v>56</v>
      </c>
      <c r="M4" s="76" t="s">
        <v>55</v>
      </c>
      <c r="N4" s="76" t="s">
        <v>102</v>
      </c>
      <c r="O4" s="76" t="s">
        <v>54</v>
      </c>
      <c r="P4" s="76" t="s">
        <v>53</v>
      </c>
      <c r="Q4" s="76" t="s">
        <v>52</v>
      </c>
      <c r="R4" s="76" t="s">
        <v>51</v>
      </c>
      <c r="S4" s="76" t="s">
        <v>50</v>
      </c>
      <c r="T4" s="76" t="s">
        <v>49</v>
      </c>
      <c r="U4" s="76" t="s">
        <v>48</v>
      </c>
      <c r="V4" s="76" t="s">
        <v>47</v>
      </c>
      <c r="W4" s="76" t="s">
        <v>46</v>
      </c>
      <c r="X4" s="76" t="s">
        <v>45</v>
      </c>
      <c r="Y4" s="76" t="s">
        <v>44</v>
      </c>
      <c r="Z4" s="76" t="s">
        <v>43</v>
      </c>
      <c r="AA4" s="76" t="s">
        <v>42</v>
      </c>
      <c r="AB4" s="76" t="s">
        <v>41</v>
      </c>
      <c r="AC4" s="76" t="s">
        <v>40</v>
      </c>
      <c r="AD4" s="76" t="s">
        <v>160</v>
      </c>
      <c r="AE4" s="76" t="s">
        <v>162</v>
      </c>
      <c r="AF4" s="76" t="s">
        <v>39</v>
      </c>
      <c r="AG4" s="76" t="s">
        <v>38</v>
      </c>
      <c r="AH4" s="76" t="s">
        <v>37</v>
      </c>
      <c r="AI4" s="76" t="s">
        <v>36</v>
      </c>
      <c r="AJ4" s="76" t="s">
        <v>35</v>
      </c>
      <c r="AK4" s="76" t="s">
        <v>34</v>
      </c>
      <c r="AL4" s="76" t="s">
        <v>33</v>
      </c>
      <c r="AM4" s="76" t="s">
        <v>32</v>
      </c>
      <c r="AN4" s="76" t="s">
        <v>463</v>
      </c>
      <c r="AO4" s="76" t="s">
        <v>31</v>
      </c>
      <c r="AP4" s="76" t="s">
        <v>30</v>
      </c>
      <c r="AQ4" s="76" t="s">
        <v>29</v>
      </c>
      <c r="AR4" s="76" t="s">
        <v>28</v>
      </c>
      <c r="AS4" s="76" t="s">
        <v>27</v>
      </c>
      <c r="AT4" s="76" t="s">
        <v>254</v>
      </c>
      <c r="AU4" s="76" t="s">
        <v>795</v>
      </c>
      <c r="AV4" s="76" t="s">
        <v>1117</v>
      </c>
      <c r="AW4" s="76" t="s">
        <v>1260</v>
      </c>
      <c r="AX4" s="76" t="s">
        <v>1309</v>
      </c>
    </row>
    <row r="5" spans="1:51" ht="240" customHeight="1">
      <c r="A5" s="75" t="s">
        <v>12</v>
      </c>
      <c r="B5" s="77" t="s">
        <v>26</v>
      </c>
      <c r="C5" s="78" t="str">
        <f>VLOOKUP(C4,'Data Fields'!$B:$E,3,0)</f>
        <v>Indicates column order of nested data occurring in multiple lines, separated by ":".  This provides a unique key for sub groupings and subtotal lines.  Note that columns so indicated should contain "NET" on lines that contain the net of their values.</v>
      </c>
      <c r="D5" s="243" t="str">
        <f>VLOOKUP(D4,'Data Fields'!$B:$E,3,0)</f>
        <v>Date on which all reported data was current.</v>
      </c>
      <c r="E5" s="243" t="str">
        <f>VLOOKUP(E4,'Data Fields'!$B:$E,3,0)</f>
        <v>Date and time when report was generated.</v>
      </c>
      <c r="F5" s="243" t="str">
        <f>VLOOKUP(F4,'Data Fields'!$B:$E,3,0)</f>
        <v>The name of the clearing firm</v>
      </c>
      <c r="G5" s="243" t="str">
        <f>VLOOKUP(G4,'Data Fields'!$B:$E,3,0)</f>
        <v>Placeholder for Legal Entity Identifier</v>
      </c>
      <c r="H5" s="243" t="str">
        <f>VLOOKUP(H4,'Data Fields'!$B:$E,3,0)</f>
        <v>Name of the investment manager</v>
      </c>
      <c r="I5" s="243" t="str">
        <f>VLOOKUP(I4,'Data Fields'!$B:$E,3,0)</f>
        <v>Placeholder for Legal Entity Identifier</v>
      </c>
      <c r="J5" s="243" t="str">
        <f>VLOOKUP(J4,'Data Fields'!$B:$E,3,0)</f>
        <v>Name of the client (beneficiary).</v>
      </c>
      <c r="K5" s="243" t="str">
        <f>VLOOKUP(K4,'Data Fields'!$B:$E,3,0)</f>
        <v>Placeholder for Legal Entity Identifier</v>
      </c>
      <c r="L5" s="243" t="str">
        <f>VLOOKUP(L4,'Data Fields'!$B:$E,3,0)</f>
        <v>ID provided by the client to the broker and custodian.</v>
      </c>
      <c r="M5" s="243" t="str">
        <f>VLOOKUP(M4,'Data Fields'!$B:$E,3,0)</f>
        <v>Client account reference at clearing broker</v>
      </c>
      <c r="N5" s="243" t="str">
        <f>VLOOKUP(N4,'Data Fields'!$B:$E,3,0)</f>
        <v>(If applicable) Any distinction used within a client account entity for the purposes of trades, positions, margining, etc.   "NET" indicates multiple Sub Accounts and/or total Account balances.</v>
      </c>
      <c r="O5" s="243" t="str">
        <f>VLOOKUP(O4,'Data Fields'!$B:$E,3,0)</f>
        <v>Code to indicate that account information is specific to named Clearing House only:_x000D_- Chicago Mercantile Exchange _x000D_- CME Clearing Europe Limited _x000D_- EUREX_Clearing _x000D_- LCH Clearnet Ltd _x000D_- LCH Clearnet Ltd FCM _x000D_- LCH.Clearnet LLC (US) _x000D_- ICE Clear Credit LLC _x000D_- ICE Clear Europe _x000D_"NET" indicates multiple CCPs and/or total Clearing Broker balances. Note that netting not allowed at position/trade level.</v>
      </c>
      <c r="P5" s="243" t="str">
        <f>'Data Fields'!D25</f>
        <v>The type of product referenced in this row: "CDS / NDF / IRS". "NET" indicates that the line represents net values across products.  "F&amp;O" may be specified in the Summary report only, indicating that the row contains a top level sum for futures and/or options positions for netting with OTC products.</v>
      </c>
      <c r="Q5" s="243" t="str">
        <f>VLOOKUP(Q4,'Data Fields'!$B:$E,3,0)</f>
        <v>Local currency for the account.  "NET" indicates that multiple local currencies are netted into base currency.</v>
      </c>
      <c r="R5" s="243" t="str">
        <f>VLOOKUP(R4,'Data Fields'!$B:$E,3,0)</f>
        <v>Base currency for the account</v>
      </c>
      <c r="S5" s="243" t="str">
        <f>VLOOKUP(S4,'Data Fields'!$B:$E,3,0)</f>
        <v>Indicates whether reported figures are given in base or local currency unless otherwise specified (possible values are "Base" or "Local")</v>
      </c>
      <c r="T5" s="243" t="str">
        <f>VLOOKUP(T4,'Data Fields'!$B:$E,3,0)</f>
        <v>The FX rate used to convert Local Currency to Account Base Currency.  Use the convention Local/Base for all currency pairs.</v>
      </c>
      <c r="U5" s="78" t="str">
        <f>VLOOKUP(U4,'Data Fields'!$B:$E,3,0)</f>
        <v>Initial Margin required as of COB on As Of Date (Clearing House)</v>
      </c>
      <c r="V5" s="243" t="str">
        <f>VLOOKUP(V4,'Data Fields'!$B:$E,3,0)</f>
        <v>Initial Margin required by clearing broker above clearing house IM requirement at close on As Of Date (Clearing Broker)</v>
      </c>
      <c r="W5" s="243" t="str">
        <f>VLOOKUP(W4,'Data Fields'!$B:$E,3,0)</f>
        <v>Total Initial Margin requirement at COB on As Of Date (Clearing Broker)</v>
      </c>
      <c r="X5" s="243" t="s">
        <v>152</v>
      </c>
      <c r="Y5" s="243" t="s">
        <v>151</v>
      </c>
      <c r="Z5" s="243" t="s">
        <v>159</v>
      </c>
      <c r="AA5" s="243" t="str">
        <f>VLOOKUP(AA4,'Data Fields'!$B:$E,3,0)</f>
        <v>Difference between Total IM Requirement [CB] and Account Total IM Balance [CB]</v>
      </c>
      <c r="AB5" s="243" t="str">
        <f>VLOOKUP(AB4,'Data Fields'!$B:$E,3,0)</f>
        <v>MTM Exposure at COB on As Of Date (includes accrued coupon interest).  Note that a negative value indicates that the position has moved against the client. (Clearing Broker)</v>
      </c>
      <c r="AC5" s="243" t="str">
        <f>VLOOKUP(AC4,'Data Fields'!$B:$E,3,0)</f>
        <v>Most recent previously calculated MTM exposure (includes accrued coupon interest).  Note that a negative value indicates that the position is against the client. (Clearing Broker)</v>
      </c>
      <c r="AD5" s="243" t="str">
        <f>VLOOKUP(AD4,'Data Fields'!$B:$E,3,0)</f>
        <v>Change in MTM value (includes accrued coupon interest). Note that a negative value indicates that the position has moved against the client. (Clearing Broker)</v>
      </c>
      <c r="AE5" s="243" t="str">
        <f>VLOOKUP(AE4,'Data Fields'!$B:$E,3,0)</f>
        <v>Current MTM Exposure at COB on As Of Date (includes accrued coupon interest). A negative value indicates that the position has moved against the client. Note that this field must include Product Lifecycle Cash Flows if they are not included elsewhere (in VM Balance [CB], VM Call [CB], Total Cash Balance, or Total Margin Excess/Deficit). Otherwise, this field will be equal to Current MTM Exposure [CB] (Clearing Broker).</v>
      </c>
      <c r="AF5" s="243" t="str">
        <f>VLOOKUP(AF4,'Data Fields'!$B:$E,3,0)</f>
        <v>VM Balance on As Of Date. Note that, if reported, this field must include Product Lifecycle Cash Flows if they are not included elsewhere (VM Requirement [CB], VM Call [CB], Total Cash Balance, or Total Margin Excess/Deficit). These flows will also impact the Total Cash Balance column. (Clearing Broker).</v>
      </c>
      <c r="AG5" s="243" t="str">
        <f>VLOOKUP(AG4,'Data Fields'!$B:$E,3,0)</f>
        <v>The difference between VM Current MTM Exposure and VM Balance [CB] including Pending (Clearing Broker). Note that if this field is not equal to the difference between Total VM Requirement [CB] and VM Balance [CB], then it contains the sum of Product Lifecycle Cash Flows.</v>
      </c>
      <c r="AH5" s="142" t="str">
        <f>VLOOKUP(AH4,'Data Fields'!$B:$E,3,0)</f>
        <v>Interest on IM and excess cash margin balances payment amount, as calculated by clearing broker.</v>
      </c>
      <c r="AI5" s="243" t="str">
        <f>VLOOKUP(AI4,'Data Fields'!$B:$E,3,0)</f>
        <v>Daily PAI Amount.  (Report when netted against margin.)</v>
      </c>
      <c r="AJ5" s="243" t="str">
        <f>VLOOKUP(AJ4,'Data Fields'!$B:$E,3,0)</f>
        <v>Coupon Payment Amount: Coupons are listed on Settlement Date</v>
      </c>
      <c r="AK5" s="243" t="str">
        <f>VLOOKUP(AK4,'Data Fields'!$B:$E,3,0)</f>
        <v>Total of trade upfront payments. Shown until settled</v>
      </c>
      <c r="AL5" s="243" t="str">
        <f>VLOOKUP(AL4,'Data Fields'!$B:$E,3,0)</f>
        <v>Total of clearing broker fees</v>
      </c>
      <c r="AM5" s="243" t="str">
        <f>VLOOKUP(AM4,'Data Fields'!$B:$E,3,0)</f>
        <v>Total of clearing house fees</v>
      </c>
      <c r="AN5" s="243" t="str">
        <f>VLOOKUP(AN4,'Data Fields'!$B:$E,3,0)</f>
        <v>Non-classified fee</v>
      </c>
      <c r="AO5" s="142" t="str">
        <f>VLOOKUP(AO4,'Data Fields'!$B:$E,3,0)</f>
        <v xml:space="preserve">Total EOD Cash balance (Sum of IM Total Cash Balance [CB] and VM Balance [CB]). Note that this field must include Product Lifecycle Cash Flows if they are not included in Total VM Requirement [CB]. If VM Balance [CB] is reported separately it will already contain these flows. </v>
      </c>
      <c r="AP5" s="243" t="str">
        <f>VLOOKUP(AP4,'Data Fields'!$B:$E,3,0)</f>
        <v>Total EOD Non-Cash balance on As Of Date.</v>
      </c>
      <c r="AQ5" s="243" t="str">
        <f>VLOOKUP(AQ4,'Data Fields'!$B:$E,3,0)</f>
        <v>Total EOD balance of cash and non-cash collateral (includes all cashflows).</v>
      </c>
      <c r="AR5" s="243" t="str">
        <f>VLOOKUP(AR4,'Data Fields'!$B:$E,3,0)</f>
        <v>Combined total IM and VM margin requirement (excludes cashflows; coupons, PAI, fees, etc.)</v>
      </c>
      <c r="AS5" s="243" t="str">
        <f>VLOOKUP(AS4,'Data Fields'!$B:$E,3,0)</f>
        <v>Excess or deficit margin balance (Total Margin Requirement minus Total Balance). Product lifecycle cash flows may be reported in this field in the case of net settlement: if this field is not equal to the difference between Total Balance and Total Margin Requirement, then the difference must be the sum of Product Lifecycle Cash Flows.</v>
      </c>
      <c r="AT5" s="243" t="str">
        <f>VLOOKUP(AT4,'Data Fields'!$B:$E,3,0)</f>
        <v>Credit Event Payment on CDS Trade (includes both recovery amount and interest reimbursement).</v>
      </c>
      <c r="AU5" s="243" t="str">
        <f>VLOOKUP(AU4,'Data Fields'!$B:$E,3,0)</f>
        <v>Cash settlement payment at maturity of NDF</v>
      </c>
      <c r="AV5" s="243" t="str">
        <f>'Data Fields'!D305</f>
        <v>Omni, ISA, LSOC</v>
      </c>
      <c r="AW5" s="243" t="str">
        <f>VLOOKUP(AW4,'Data Fields'!$B:$E,3,0)</f>
        <v>Amount of cash pending settlement.  Note that his amount is assumed to be included in any cash balance and is included for informational purposes.</v>
      </c>
      <c r="AX5" s="76" t="s">
        <v>1326</v>
      </c>
    </row>
    <row r="6" spans="1:51" ht="39.75" customHeight="1">
      <c r="A6" s="75" t="s">
        <v>12</v>
      </c>
      <c r="B6" s="76" t="s">
        <v>11</v>
      </c>
      <c r="C6" s="78" t="s">
        <v>10</v>
      </c>
      <c r="D6" s="243" t="s">
        <v>7</v>
      </c>
      <c r="E6" s="243" t="s">
        <v>7</v>
      </c>
      <c r="F6" s="243" t="s">
        <v>7</v>
      </c>
      <c r="G6" s="243" t="s">
        <v>10</v>
      </c>
      <c r="H6" s="78" t="s">
        <v>10</v>
      </c>
      <c r="I6" s="78" t="s">
        <v>10</v>
      </c>
      <c r="J6" s="243" t="s">
        <v>10</v>
      </c>
      <c r="K6" s="78" t="s">
        <v>10</v>
      </c>
      <c r="L6" s="78" t="s">
        <v>10</v>
      </c>
      <c r="M6" s="78" t="s">
        <v>7</v>
      </c>
      <c r="N6" s="243" t="s">
        <v>8</v>
      </c>
      <c r="O6" s="243" t="s">
        <v>7</v>
      </c>
      <c r="P6" s="78" t="s">
        <v>7</v>
      </c>
      <c r="Q6" s="243" t="s">
        <v>7</v>
      </c>
      <c r="R6" s="78" t="s">
        <v>7</v>
      </c>
      <c r="S6" s="243" t="s">
        <v>7</v>
      </c>
      <c r="T6" s="78" t="s">
        <v>7</v>
      </c>
      <c r="U6" s="78" t="s">
        <v>7</v>
      </c>
      <c r="V6" s="78" t="s">
        <v>7</v>
      </c>
      <c r="W6" s="78" t="s">
        <v>7</v>
      </c>
      <c r="X6" s="78" t="s">
        <v>9</v>
      </c>
      <c r="Y6" s="78" t="s">
        <v>7</v>
      </c>
      <c r="Z6" s="78" t="s">
        <v>9</v>
      </c>
      <c r="AA6" s="78" t="s">
        <v>9</v>
      </c>
      <c r="AB6" s="78" t="s">
        <v>7</v>
      </c>
      <c r="AC6" s="78" t="s">
        <v>8</v>
      </c>
      <c r="AD6" s="78" t="s">
        <v>8</v>
      </c>
      <c r="AE6" s="78" t="s">
        <v>7</v>
      </c>
      <c r="AF6" s="243" t="s">
        <v>9</v>
      </c>
      <c r="AG6" s="143" t="s">
        <v>9</v>
      </c>
      <c r="AH6" s="78" t="s">
        <v>7</v>
      </c>
      <c r="AI6" s="78" t="s">
        <v>7</v>
      </c>
      <c r="AJ6" s="78" t="s">
        <v>7</v>
      </c>
      <c r="AK6" s="78" t="s">
        <v>7</v>
      </c>
      <c r="AL6" s="78" t="s">
        <v>7</v>
      </c>
      <c r="AM6" s="78" t="s">
        <v>7</v>
      </c>
      <c r="AN6" s="78" t="s">
        <v>7</v>
      </c>
      <c r="AO6" s="142" t="s">
        <v>7</v>
      </c>
      <c r="AP6" s="78" t="s">
        <v>7</v>
      </c>
      <c r="AQ6" s="78" t="s">
        <v>7</v>
      </c>
      <c r="AR6" s="78" t="s">
        <v>7</v>
      </c>
      <c r="AS6" s="78" t="s">
        <v>7</v>
      </c>
      <c r="AT6" s="78" t="s">
        <v>10</v>
      </c>
      <c r="AU6" s="78" t="s">
        <v>10</v>
      </c>
      <c r="AV6" s="243" t="s">
        <v>7</v>
      </c>
      <c r="AW6" s="78" t="s">
        <v>8</v>
      </c>
      <c r="AX6" s="76" t="s">
        <v>8</v>
      </c>
    </row>
    <row r="7" spans="1:51" s="238" customFormat="1" ht="132">
      <c r="A7" s="243" t="s">
        <v>6</v>
      </c>
      <c r="B7" s="243" t="s">
        <v>5</v>
      </c>
      <c r="C7" s="243" t="s">
        <v>1287</v>
      </c>
      <c r="D7" s="243" t="s">
        <v>817</v>
      </c>
      <c r="E7" s="243" t="s">
        <v>818</v>
      </c>
      <c r="F7" s="243" t="s">
        <v>819</v>
      </c>
      <c r="G7" s="243" t="s">
        <v>819</v>
      </c>
      <c r="H7" s="243" t="s">
        <v>820</v>
      </c>
      <c r="I7" s="243" t="s">
        <v>820</v>
      </c>
      <c r="J7" s="243" t="s">
        <v>821</v>
      </c>
      <c r="K7" s="243" t="s">
        <v>822</v>
      </c>
      <c r="L7" s="243" t="s">
        <v>822</v>
      </c>
      <c r="M7" s="243" t="s">
        <v>822</v>
      </c>
      <c r="N7" s="243"/>
      <c r="O7" s="243" t="s">
        <v>980</v>
      </c>
      <c r="P7" s="243" t="s">
        <v>846</v>
      </c>
      <c r="Q7" s="243" t="s">
        <v>981</v>
      </c>
      <c r="R7" s="243" t="s">
        <v>823</v>
      </c>
      <c r="S7" s="243" t="s">
        <v>1288</v>
      </c>
      <c r="T7" s="243">
        <v>1</v>
      </c>
      <c r="U7" s="243">
        <v>-1000</v>
      </c>
      <c r="V7" s="243">
        <v>0</v>
      </c>
      <c r="W7" s="243">
        <f>V7+U7</f>
        <v>-1000</v>
      </c>
      <c r="X7" s="243">
        <v>200</v>
      </c>
      <c r="Y7" s="243">
        <v>2000</v>
      </c>
      <c r="Z7" s="243">
        <f>X7+Y7</f>
        <v>2200</v>
      </c>
      <c r="AA7" s="243">
        <f>U7+Z7</f>
        <v>1200</v>
      </c>
      <c r="AB7" s="243">
        <v>-100</v>
      </c>
      <c r="AC7" s="243">
        <v>-50</v>
      </c>
      <c r="AD7" s="243">
        <f>AB7-AC7</f>
        <v>-50</v>
      </c>
      <c r="AE7" s="243">
        <f>AB7+AH7+AI7+AJ7+AK7+AL7+AM7+AN7</f>
        <v>92.95</v>
      </c>
      <c r="AF7" s="243">
        <f>-AC7</f>
        <v>50</v>
      </c>
      <c r="AG7" s="243">
        <f>AE7+AF7</f>
        <v>142.94999999999999</v>
      </c>
      <c r="AH7" s="243">
        <v>7</v>
      </c>
      <c r="AI7" s="243">
        <v>-0.05</v>
      </c>
      <c r="AJ7" s="243">
        <v>5</v>
      </c>
      <c r="AK7" s="243">
        <v>200</v>
      </c>
      <c r="AL7" s="243">
        <v>-9</v>
      </c>
      <c r="AM7" s="243">
        <v>-10</v>
      </c>
      <c r="AN7" s="243">
        <v>0</v>
      </c>
      <c r="AO7" s="243">
        <f>X7+AF7</f>
        <v>250</v>
      </c>
      <c r="AP7" s="243">
        <f>Y7</f>
        <v>2000</v>
      </c>
      <c r="AQ7" s="243">
        <f>AO7+AP7</f>
        <v>2250</v>
      </c>
      <c r="AR7" s="243">
        <f>W7+AE7</f>
        <v>-907.05</v>
      </c>
      <c r="AS7" s="243">
        <f>AQ7+AR7</f>
        <v>1342.95</v>
      </c>
      <c r="AT7" s="243">
        <v>5</v>
      </c>
      <c r="AU7" s="243">
        <v>200</v>
      </c>
      <c r="AV7" s="243" t="s">
        <v>1340</v>
      </c>
      <c r="AW7" s="243">
        <v>0</v>
      </c>
      <c r="AX7" s="76" t="s">
        <v>1152</v>
      </c>
      <c r="AY7" s="237"/>
    </row>
    <row r="8" spans="1:51" s="4" customFormat="1" ht="163.5" customHeight="1">
      <c r="A8" s="74" t="s">
        <v>3</v>
      </c>
      <c r="B8" s="74" t="s">
        <v>2</v>
      </c>
      <c r="C8" s="243" t="s">
        <v>1</v>
      </c>
      <c r="D8" s="79"/>
      <c r="E8" s="79"/>
      <c r="F8" s="79"/>
      <c r="G8" s="397" t="s">
        <v>0</v>
      </c>
      <c r="H8" s="243" t="s">
        <v>1137</v>
      </c>
      <c r="I8" s="397" t="s">
        <v>1138</v>
      </c>
      <c r="J8" s="243" t="s">
        <v>1127</v>
      </c>
      <c r="K8" s="397" t="s">
        <v>0</v>
      </c>
      <c r="L8" s="243" t="s">
        <v>1127</v>
      </c>
      <c r="M8" s="79"/>
      <c r="N8" s="79"/>
      <c r="O8" s="78"/>
      <c r="P8" s="78"/>
      <c r="Q8" s="79"/>
      <c r="R8" s="79"/>
      <c r="S8" s="79"/>
      <c r="T8" s="79"/>
      <c r="U8" s="79"/>
      <c r="V8" s="79"/>
      <c r="W8" s="79"/>
      <c r="X8" s="243" t="s">
        <v>1330</v>
      </c>
      <c r="Y8" s="79"/>
      <c r="Z8" s="243" t="s">
        <v>1332</v>
      </c>
      <c r="AA8" s="243" t="s">
        <v>1331</v>
      </c>
      <c r="AB8" s="79"/>
      <c r="AC8" s="79"/>
      <c r="AD8" s="79"/>
      <c r="AE8" s="79"/>
      <c r="AF8" s="243" t="s">
        <v>1034</v>
      </c>
      <c r="AG8" s="243" t="s">
        <v>1033</v>
      </c>
      <c r="AH8" s="444" t="s">
        <v>544</v>
      </c>
      <c r="AI8" s="444"/>
      <c r="AJ8" s="444"/>
      <c r="AK8" s="444"/>
      <c r="AL8" s="444"/>
      <c r="AM8" s="444"/>
      <c r="AN8" s="444"/>
      <c r="AO8" s="399" t="s">
        <v>543</v>
      </c>
      <c r="AP8" s="79"/>
      <c r="AQ8" s="79"/>
      <c r="AR8" s="79"/>
      <c r="AS8" s="79"/>
      <c r="AT8" s="400" t="s">
        <v>1279</v>
      </c>
      <c r="AU8" s="400" t="s">
        <v>1280</v>
      </c>
      <c r="AV8" s="401"/>
      <c r="AW8" s="397"/>
      <c r="AX8" s="402"/>
    </row>
    <row r="9" spans="1:51" s="239" customFormat="1">
      <c r="A9" s="8"/>
      <c r="B9" s="8"/>
      <c r="H9" s="249"/>
      <c r="U9" s="249"/>
      <c r="V9" s="249"/>
      <c r="AB9" s="249"/>
      <c r="AH9" s="249"/>
      <c r="AO9" s="249"/>
      <c r="AT9" s="445" t="s">
        <v>1281</v>
      </c>
      <c r="AU9" s="446"/>
      <c r="AV9" s="239" t="s">
        <v>1358</v>
      </c>
    </row>
    <row r="10" spans="1:51" s="239" customFormat="1" ht="11.25" hidden="1" customHeight="1">
      <c r="A10" s="7"/>
      <c r="B10" s="6" t="s">
        <v>115</v>
      </c>
      <c r="C10" s="239" t="s">
        <v>116</v>
      </c>
      <c r="D10" s="6" t="s">
        <v>117</v>
      </c>
      <c r="E10" s="239" t="s">
        <v>118</v>
      </c>
      <c r="F10" s="239" t="s">
        <v>119</v>
      </c>
      <c r="G10" s="239" t="s">
        <v>120</v>
      </c>
      <c r="H10" s="239" t="s">
        <v>121</v>
      </c>
      <c r="I10" s="239" t="s">
        <v>122</v>
      </c>
      <c r="J10" s="239" t="s">
        <v>123</v>
      </c>
      <c r="K10" s="239" t="s">
        <v>124</v>
      </c>
      <c r="L10" s="239" t="s">
        <v>125</v>
      </c>
      <c r="M10" s="239" t="s">
        <v>183</v>
      </c>
      <c r="N10" s="239" t="s">
        <v>7</v>
      </c>
      <c r="O10" s="239" t="s">
        <v>8</v>
      </c>
      <c r="P10" s="239" t="s">
        <v>184</v>
      </c>
      <c r="Q10" s="239" t="s">
        <v>126</v>
      </c>
      <c r="R10" s="239" t="s">
        <v>127</v>
      </c>
      <c r="S10" s="239" t="s">
        <v>128</v>
      </c>
      <c r="T10" s="239" t="s">
        <v>185</v>
      </c>
      <c r="U10" s="239" t="s">
        <v>186</v>
      </c>
      <c r="V10" s="239" t="s">
        <v>129</v>
      </c>
      <c r="W10" s="239" t="s">
        <v>130</v>
      </c>
      <c r="X10" s="239" t="s">
        <v>131</v>
      </c>
      <c r="Y10" s="239" t="s">
        <v>132</v>
      </c>
      <c r="Z10" s="239" t="s">
        <v>133</v>
      </c>
      <c r="AA10" s="239" t="s">
        <v>135</v>
      </c>
      <c r="AB10" s="239" t="s">
        <v>136</v>
      </c>
      <c r="AC10" s="239" t="s">
        <v>187</v>
      </c>
      <c r="AD10" s="239" t="s">
        <v>137</v>
      </c>
      <c r="AE10" s="239" t="s">
        <v>138</v>
      </c>
      <c r="AF10" s="239" t="s">
        <v>139</v>
      </c>
      <c r="AG10" s="239" t="s">
        <v>188</v>
      </c>
      <c r="AH10" s="239" t="s">
        <v>140</v>
      </c>
      <c r="AI10" s="239" t="s">
        <v>141</v>
      </c>
      <c r="AJ10" s="239" t="s">
        <v>142</v>
      </c>
      <c r="AK10" s="239" t="s">
        <v>143</v>
      </c>
      <c r="AL10" s="239" t="s">
        <v>189</v>
      </c>
      <c r="AM10" s="239" t="s">
        <v>144</v>
      </c>
      <c r="AO10" s="239" t="s">
        <v>145</v>
      </c>
      <c r="AP10" s="239" t="s">
        <v>146</v>
      </c>
      <c r="AQ10" s="239" t="s">
        <v>147</v>
      </c>
      <c r="AR10" s="239" t="s">
        <v>148</v>
      </c>
      <c r="AS10" s="239" t="s">
        <v>149</v>
      </c>
      <c r="AT10" s="239" t="s">
        <v>142</v>
      </c>
      <c r="AU10" s="239" t="s">
        <v>143</v>
      </c>
    </row>
    <row r="11" spans="1:51" s="4" customFormat="1" ht="11.25" hidden="1" customHeight="1">
      <c r="A11" s="3"/>
      <c r="B11" s="3" t="str">
        <f>B3</f>
        <v>ROW STRUCTURE</v>
      </c>
      <c r="C11" s="3" t="str">
        <f>B11</f>
        <v>ROW STRUCTURE</v>
      </c>
      <c r="D11" s="3" t="str">
        <f>D3</f>
        <v>REPORT INFORMATION</v>
      </c>
      <c r="E11" s="3" t="str">
        <f>D11</f>
        <v>REPORT INFORMATION</v>
      </c>
      <c r="F11" s="3" t="str">
        <f t="shared" ref="F11:G11" si="0">E11</f>
        <v>REPORT INFORMATION</v>
      </c>
      <c r="G11" s="3" t="str">
        <f t="shared" si="0"/>
        <v>REPORT INFORMATION</v>
      </c>
      <c r="H11" s="3" t="str">
        <f>H3</f>
        <v>ACCOUNT DETAILS</v>
      </c>
      <c r="I11" s="3" t="str">
        <f>H11</f>
        <v>ACCOUNT DETAILS</v>
      </c>
      <c r="J11" s="3" t="str">
        <f t="shared" ref="J11:T11" si="1">I11</f>
        <v>ACCOUNT DETAILS</v>
      </c>
      <c r="K11" s="3" t="str">
        <f t="shared" si="1"/>
        <v>ACCOUNT DETAILS</v>
      </c>
      <c r="L11" s="3" t="str">
        <f t="shared" si="1"/>
        <v>ACCOUNT DETAILS</v>
      </c>
      <c r="M11" s="3" t="str">
        <f>N11</f>
        <v>ACCOUNT DETAILS</v>
      </c>
      <c r="N11" s="3" t="str">
        <f>L11</f>
        <v>ACCOUNT DETAILS</v>
      </c>
      <c r="O11" s="3" t="str">
        <f>M11</f>
        <v>ACCOUNT DETAILS</v>
      </c>
      <c r="P11" s="3" t="str">
        <f t="shared" si="1"/>
        <v>ACCOUNT DETAILS</v>
      </c>
      <c r="Q11" s="3" t="str">
        <f t="shared" si="1"/>
        <v>ACCOUNT DETAILS</v>
      </c>
      <c r="R11" s="3" t="str">
        <f t="shared" si="1"/>
        <v>ACCOUNT DETAILS</v>
      </c>
      <c r="S11" s="3" t="str">
        <f t="shared" si="1"/>
        <v>ACCOUNT DETAILS</v>
      </c>
      <c r="T11" s="3" t="str">
        <f t="shared" si="1"/>
        <v>ACCOUNT DETAILS</v>
      </c>
      <c r="U11" s="237" t="str">
        <f>U3</f>
        <v>INITIAL MARGIN_x000D_(CLEARING HOUSE)</v>
      </c>
      <c r="V11" s="237" t="str">
        <f>V3</f>
        <v>INITIAL MARGIN_x000D_(CLEARING BROKER)</v>
      </c>
      <c r="W11" s="237" t="str">
        <f>V11</f>
        <v>INITIAL MARGIN_x000D_(CLEARING BROKER)</v>
      </c>
      <c r="X11" s="237" t="str">
        <f t="shared" ref="X11:Z11" si="2">W11</f>
        <v>INITIAL MARGIN_x000D_(CLEARING BROKER)</v>
      </c>
      <c r="Y11" s="237" t="str">
        <f t="shared" si="2"/>
        <v>INITIAL MARGIN_x000D_(CLEARING BROKER)</v>
      </c>
      <c r="Z11" s="237" t="str">
        <f t="shared" si="2"/>
        <v>INITIAL MARGIN_x000D_(CLEARING BROKER)</v>
      </c>
      <c r="AA11" s="237" t="e">
        <f>#REF!</f>
        <v>#REF!</v>
      </c>
      <c r="AB11" s="237" t="str">
        <f>AB3</f>
        <v>VARIATION MARGIN (CLEARING BROKER)</v>
      </c>
      <c r="AC11" s="237" t="str">
        <f>AB11</f>
        <v>VARIATION MARGIN (CLEARING BROKER)</v>
      </c>
      <c r="AD11" s="237" t="str">
        <f t="shared" ref="AD11:AG11" si="3">AC11</f>
        <v>VARIATION MARGIN (CLEARING BROKER)</v>
      </c>
      <c r="AE11" s="237" t="str">
        <f t="shared" si="3"/>
        <v>VARIATION MARGIN (CLEARING BROKER)</v>
      </c>
      <c r="AF11" s="237" t="str">
        <f t="shared" si="3"/>
        <v>VARIATION MARGIN (CLEARING BROKER)</v>
      </c>
      <c r="AG11" s="237" t="str">
        <f t="shared" si="3"/>
        <v>VARIATION MARGIN (CLEARING BROKER)</v>
      </c>
      <c r="AH11" s="237" t="str">
        <f>AH3</f>
        <v>PRODUCT LIFECYCLE CASH FLOWS</v>
      </c>
      <c r="AI11" s="237" t="str">
        <f>AH11</f>
        <v>PRODUCT LIFECYCLE CASH FLOWS</v>
      </c>
      <c r="AJ11" s="237" t="str">
        <f t="shared" ref="AJ11:AM11" si="4">AI11</f>
        <v>PRODUCT LIFECYCLE CASH FLOWS</v>
      </c>
      <c r="AK11" s="237" t="str">
        <f t="shared" si="4"/>
        <v>PRODUCT LIFECYCLE CASH FLOWS</v>
      </c>
      <c r="AL11" s="237" t="str">
        <f>AK11</f>
        <v>PRODUCT LIFECYCLE CASH FLOWS</v>
      </c>
      <c r="AM11" s="237" t="str">
        <f t="shared" si="4"/>
        <v>PRODUCT LIFECYCLE CASH FLOWS</v>
      </c>
      <c r="AN11" s="237"/>
      <c r="AO11" s="237" t="str">
        <f>AO3</f>
        <v>COMBINED MARGIN</v>
      </c>
      <c r="AP11" s="237" t="str">
        <f>AO11</f>
        <v>COMBINED MARGIN</v>
      </c>
      <c r="AQ11" s="237" t="str">
        <f t="shared" ref="AQ11:AS11" si="5">AP11</f>
        <v>COMBINED MARGIN</v>
      </c>
      <c r="AR11" s="237" t="str">
        <f t="shared" si="5"/>
        <v>COMBINED MARGIN</v>
      </c>
      <c r="AS11" s="237" t="str">
        <f t="shared" si="5"/>
        <v>COMBINED MARGIN</v>
      </c>
      <c r="AT11" s="237" t="e">
        <f>#REF!</f>
        <v>#REF!</v>
      </c>
      <c r="AU11" s="237" t="e">
        <f t="shared" ref="AU11" si="6">AT11</f>
        <v>#REF!</v>
      </c>
    </row>
    <row r="12" spans="1:51" s="4" customFormat="1" ht="11.25" customHeight="1">
      <c r="A12" s="3"/>
      <c r="B12" s="3"/>
      <c r="C12" s="237"/>
      <c r="D12" s="3"/>
      <c r="E12" s="3"/>
      <c r="F12" s="3"/>
      <c r="G12" s="3"/>
      <c r="H12" s="3"/>
      <c r="I12" s="3"/>
      <c r="J12" s="3"/>
      <c r="K12" s="3"/>
      <c r="L12" s="3"/>
      <c r="M12" s="3"/>
      <c r="N12" s="3"/>
      <c r="O12" s="3"/>
      <c r="P12" s="3"/>
      <c r="Q12" s="3"/>
      <c r="R12" s="3"/>
      <c r="S12" s="3"/>
      <c r="T12" s="3"/>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row>
    <row r="13" spans="1:51" s="4" customFormat="1" ht="11.25" customHeight="1">
      <c r="A13" s="3"/>
      <c r="B13" s="3"/>
      <c r="C13" s="3"/>
      <c r="D13" s="3"/>
      <c r="E13" s="3"/>
      <c r="F13" s="3"/>
      <c r="G13" s="3"/>
      <c r="H13" s="3"/>
      <c r="I13" s="3"/>
      <c r="J13" s="3"/>
      <c r="K13" s="3"/>
      <c r="L13" s="3"/>
      <c r="M13" s="3"/>
      <c r="N13" s="3"/>
      <c r="O13" s="3"/>
      <c r="P13" s="3"/>
      <c r="Q13" s="3"/>
      <c r="R13" s="3"/>
      <c r="S13" s="3"/>
      <c r="T13" s="3"/>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row>
    <row r="14" spans="1:51" s="4" customFormat="1" ht="11.2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row>
    <row r="15" spans="1:51" s="4" customFormat="1"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row>
    <row r="16" spans="1:51" s="4" customFormat="1" ht="25" customHeight="1">
      <c r="A16" s="442" t="s">
        <v>1537</v>
      </c>
      <c r="B16" s="442"/>
      <c r="C16" s="442"/>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row>
    <row r="17" spans="1:50" s="4" customFormat="1" ht="25" customHeight="1">
      <c r="A17" s="3"/>
      <c r="B17" s="3"/>
      <c r="C17" s="393" t="s">
        <v>1526</v>
      </c>
      <c r="D17" s="394">
        <v>42214</v>
      </c>
      <c r="E17" s="395">
        <v>42215.092812499999</v>
      </c>
      <c r="F17" s="396" t="s">
        <v>1486</v>
      </c>
      <c r="G17" s="396" t="s">
        <v>1487</v>
      </c>
      <c r="H17" s="393"/>
      <c r="I17" s="393"/>
      <c r="J17" s="393" t="s">
        <v>1527</v>
      </c>
      <c r="K17" s="393" t="s">
        <v>1528</v>
      </c>
      <c r="L17" s="393" t="s">
        <v>1529</v>
      </c>
      <c r="M17" s="393" t="s">
        <v>1529</v>
      </c>
      <c r="N17" s="393"/>
      <c r="O17" s="393"/>
      <c r="P17" s="393" t="s">
        <v>1152</v>
      </c>
      <c r="Q17" s="393" t="s">
        <v>1530</v>
      </c>
      <c r="R17" s="393" t="s">
        <v>823</v>
      </c>
      <c r="S17" s="393" t="s">
        <v>1288</v>
      </c>
      <c r="T17" s="393">
        <v>9.7870000000000006E-3</v>
      </c>
      <c r="U17" s="393">
        <v>0</v>
      </c>
      <c r="V17" s="393">
        <v>0</v>
      </c>
      <c r="W17" s="393">
        <v>0</v>
      </c>
      <c r="X17" s="393">
        <v>0</v>
      </c>
      <c r="Y17" s="393">
        <v>0</v>
      </c>
      <c r="Z17" s="393">
        <v>0</v>
      </c>
      <c r="AA17" s="393">
        <v>0</v>
      </c>
      <c r="AB17" s="393">
        <v>-107102642</v>
      </c>
      <c r="AC17" s="393">
        <v>-107212146</v>
      </c>
      <c r="AD17" s="393">
        <v>109504</v>
      </c>
      <c r="AE17" s="393">
        <v>109504</v>
      </c>
      <c r="AF17" s="393">
        <v>-107058717</v>
      </c>
      <c r="AG17" s="393">
        <v>-106949213</v>
      </c>
      <c r="AH17" s="393">
        <v>0</v>
      </c>
      <c r="AI17" s="393">
        <v>439</v>
      </c>
      <c r="AJ17" s="393">
        <v>0</v>
      </c>
      <c r="AK17" s="393">
        <v>0</v>
      </c>
      <c r="AL17" s="393">
        <v>0</v>
      </c>
      <c r="AM17" s="393">
        <v>0</v>
      </c>
      <c r="AN17" s="393">
        <v>0</v>
      </c>
      <c r="AO17" s="393">
        <v>-107058717</v>
      </c>
      <c r="AP17" s="393">
        <v>0</v>
      </c>
      <c r="AQ17" s="393">
        <v>-107058717</v>
      </c>
      <c r="AR17" s="393">
        <v>109504</v>
      </c>
      <c r="AS17" s="393">
        <v>-106949213</v>
      </c>
      <c r="AT17" s="393"/>
      <c r="AU17" s="393"/>
      <c r="AV17" s="393"/>
      <c r="AW17" s="393"/>
      <c r="AX17" s="79"/>
    </row>
    <row r="18" spans="1:50" s="4" customFormat="1" ht="25" customHeight="1">
      <c r="A18" s="3"/>
      <c r="B18" s="3"/>
      <c r="C18" s="393" t="s">
        <v>1531</v>
      </c>
      <c r="D18" s="394">
        <v>42214</v>
      </c>
      <c r="E18" s="395">
        <v>42215.092812499999</v>
      </c>
      <c r="F18" s="396" t="s">
        <v>1486</v>
      </c>
      <c r="G18" s="396" t="s">
        <v>1487</v>
      </c>
      <c r="H18" s="393"/>
      <c r="I18" s="393"/>
      <c r="J18" s="393" t="s">
        <v>1527</v>
      </c>
      <c r="K18" s="393" t="s">
        <v>1528</v>
      </c>
      <c r="L18" s="393" t="s">
        <v>1529</v>
      </c>
      <c r="M18" s="393" t="s">
        <v>1529</v>
      </c>
      <c r="N18" s="393"/>
      <c r="O18" s="393"/>
      <c r="P18" s="393" t="s">
        <v>1152</v>
      </c>
      <c r="Q18" s="393" t="s">
        <v>1152</v>
      </c>
      <c r="R18" s="393" t="s">
        <v>823</v>
      </c>
      <c r="S18" s="393" t="s">
        <v>824</v>
      </c>
      <c r="T18" s="393">
        <v>1</v>
      </c>
      <c r="U18" s="393">
        <v>-2836613.53</v>
      </c>
      <c r="V18" s="393">
        <v>0</v>
      </c>
      <c r="W18" s="393">
        <v>-2836613.53</v>
      </c>
      <c r="X18" s="393">
        <v>-8436249.1799999997</v>
      </c>
      <c r="Y18" s="393">
        <v>0</v>
      </c>
      <c r="Z18" s="393">
        <v>-8436249.1799999997</v>
      </c>
      <c r="AA18" s="393">
        <v>-11272862.710000001</v>
      </c>
      <c r="AB18" s="393">
        <v>-4471498.01</v>
      </c>
      <c r="AC18" s="393">
        <v>-4616873.55</v>
      </c>
      <c r="AD18" s="393">
        <v>145375.53</v>
      </c>
      <c r="AE18" s="393">
        <v>145375.53</v>
      </c>
      <c r="AF18" s="393">
        <v>-1047769.76</v>
      </c>
      <c r="AG18" s="393">
        <v>-9338643.4000000004</v>
      </c>
      <c r="AH18" s="393">
        <v>0</v>
      </c>
      <c r="AI18" s="393">
        <v>18.190000000000001</v>
      </c>
      <c r="AJ18" s="393">
        <v>0</v>
      </c>
      <c r="AK18" s="393">
        <v>0</v>
      </c>
      <c r="AL18" s="393">
        <v>0</v>
      </c>
      <c r="AM18" s="393">
        <v>0</v>
      </c>
      <c r="AN18" s="393">
        <v>0</v>
      </c>
      <c r="AO18" s="393">
        <v>-9484018.943279</v>
      </c>
      <c r="AP18" s="393">
        <v>0</v>
      </c>
      <c r="AQ18" s="393">
        <v>-9484018.943279</v>
      </c>
      <c r="AR18" s="393">
        <v>-2691237.9943519998</v>
      </c>
      <c r="AS18" s="393">
        <v>-12175256.937631</v>
      </c>
      <c r="AT18" s="393"/>
      <c r="AU18" s="393"/>
      <c r="AV18" s="393"/>
      <c r="AW18" s="393"/>
      <c r="AX18" s="79"/>
    </row>
    <row r="19" spans="1:50" s="4" customFormat="1" ht="25" customHeight="1">
      <c r="A19" s="3"/>
      <c r="B19" s="3"/>
      <c r="C19" s="393" t="s">
        <v>1532</v>
      </c>
      <c r="D19" s="394">
        <v>42214</v>
      </c>
      <c r="E19" s="395">
        <v>42215.092812499999</v>
      </c>
      <c r="F19" s="396" t="s">
        <v>1486</v>
      </c>
      <c r="G19" s="396" t="s">
        <v>1487</v>
      </c>
      <c r="H19" s="393"/>
      <c r="I19" s="393"/>
      <c r="J19" s="393" t="s">
        <v>1533</v>
      </c>
      <c r="K19" s="393" t="s">
        <v>1534</v>
      </c>
      <c r="L19" s="393" t="s">
        <v>1535</v>
      </c>
      <c r="M19" s="393" t="s">
        <v>1535</v>
      </c>
      <c r="N19" s="393"/>
      <c r="O19" s="393"/>
      <c r="P19" s="393" t="s">
        <v>1152</v>
      </c>
      <c r="Q19" s="393" t="s">
        <v>823</v>
      </c>
      <c r="R19" s="393" t="s">
        <v>823</v>
      </c>
      <c r="S19" s="393" t="s">
        <v>1288</v>
      </c>
      <c r="T19" s="393">
        <v>1</v>
      </c>
      <c r="U19" s="393">
        <v>-29612525.75</v>
      </c>
      <c r="V19" s="393">
        <v>0</v>
      </c>
      <c r="W19" s="393">
        <v>-29612525.75</v>
      </c>
      <c r="X19" s="393">
        <v>50549666.280000001</v>
      </c>
      <c r="Y19" s="393">
        <v>13654320.369999999</v>
      </c>
      <c r="Z19" s="393">
        <v>64203986.649999999</v>
      </c>
      <c r="AA19" s="393">
        <v>34591460.899999999</v>
      </c>
      <c r="AB19" s="393">
        <v>0</v>
      </c>
      <c r="AC19" s="393">
        <v>0</v>
      </c>
      <c r="AD19" s="393">
        <v>0</v>
      </c>
      <c r="AE19" s="393">
        <v>0</v>
      </c>
      <c r="AF19" s="393">
        <v>0</v>
      </c>
      <c r="AG19" s="393">
        <v>50549666.280000001</v>
      </c>
      <c r="AH19" s="393">
        <v>0</v>
      </c>
      <c r="AI19" s="393">
        <v>0</v>
      </c>
      <c r="AJ19" s="393">
        <v>0</v>
      </c>
      <c r="AK19" s="393">
        <v>0</v>
      </c>
      <c r="AL19" s="393">
        <v>0</v>
      </c>
      <c r="AM19" s="393">
        <v>0</v>
      </c>
      <c r="AN19" s="393">
        <v>0</v>
      </c>
      <c r="AO19" s="393">
        <v>50549666.280000001</v>
      </c>
      <c r="AP19" s="393">
        <v>13654320.369999999</v>
      </c>
      <c r="AQ19" s="393">
        <v>64203986.649999999</v>
      </c>
      <c r="AR19" s="393">
        <v>-29612525.75</v>
      </c>
      <c r="AS19" s="393">
        <v>34591460.899999999</v>
      </c>
      <c r="AT19" s="393"/>
      <c r="AU19" s="393"/>
      <c r="AV19" s="393"/>
      <c r="AW19" s="393"/>
      <c r="AX19" s="79"/>
    </row>
    <row r="20" spans="1:50" s="4" customFormat="1" ht="25" customHeight="1">
      <c r="A20" s="3"/>
      <c r="B20" s="3"/>
      <c r="C20" s="393" t="s">
        <v>1536</v>
      </c>
      <c r="D20" s="394">
        <v>42214</v>
      </c>
      <c r="E20" s="395">
        <v>42215.092812499999</v>
      </c>
      <c r="F20" s="396" t="s">
        <v>1486</v>
      </c>
      <c r="G20" s="396" t="s">
        <v>1487</v>
      </c>
      <c r="H20" s="393"/>
      <c r="I20" s="393"/>
      <c r="J20" s="393" t="s">
        <v>1533</v>
      </c>
      <c r="K20" s="393" t="s">
        <v>1534</v>
      </c>
      <c r="L20" s="393" t="s">
        <v>1535</v>
      </c>
      <c r="M20" s="393" t="s">
        <v>1535</v>
      </c>
      <c r="N20" s="393"/>
      <c r="O20" s="393"/>
      <c r="P20" s="393" t="s">
        <v>1152</v>
      </c>
      <c r="Q20" s="393" t="s">
        <v>1152</v>
      </c>
      <c r="R20" s="393" t="s">
        <v>823</v>
      </c>
      <c r="S20" s="393" t="s">
        <v>824</v>
      </c>
      <c r="T20" s="393">
        <v>1</v>
      </c>
      <c r="U20" s="393">
        <v>-29612525.75</v>
      </c>
      <c r="V20" s="393">
        <v>0</v>
      </c>
      <c r="W20" s="393">
        <v>-29612525.75</v>
      </c>
      <c r="X20" s="393">
        <v>50549666.280000001</v>
      </c>
      <c r="Y20" s="393">
        <v>13654320.369999999</v>
      </c>
      <c r="Z20" s="393">
        <v>64203986.649999999</v>
      </c>
      <c r="AA20" s="393">
        <v>34591460.899999999</v>
      </c>
      <c r="AB20" s="393">
        <v>0</v>
      </c>
      <c r="AC20" s="393">
        <v>0</v>
      </c>
      <c r="AD20" s="393">
        <v>0</v>
      </c>
      <c r="AE20" s="393">
        <v>0</v>
      </c>
      <c r="AF20" s="393">
        <v>0</v>
      </c>
      <c r="AG20" s="393">
        <v>50549666.280000001</v>
      </c>
      <c r="AH20" s="393">
        <v>0</v>
      </c>
      <c r="AI20" s="393">
        <v>0</v>
      </c>
      <c r="AJ20" s="393">
        <v>0</v>
      </c>
      <c r="AK20" s="393">
        <v>0</v>
      </c>
      <c r="AL20" s="393">
        <v>0</v>
      </c>
      <c r="AM20" s="393">
        <v>0</v>
      </c>
      <c r="AN20" s="393">
        <v>0</v>
      </c>
      <c r="AO20" s="393">
        <v>50549666.280000001</v>
      </c>
      <c r="AP20" s="393">
        <v>13654320.369999999</v>
      </c>
      <c r="AQ20" s="393">
        <v>64203986.649999999</v>
      </c>
      <c r="AR20" s="393">
        <v>-29612525.75</v>
      </c>
      <c r="AS20" s="393">
        <v>34591460.899999999</v>
      </c>
      <c r="AT20" s="393"/>
      <c r="AU20" s="393"/>
      <c r="AV20" s="393"/>
      <c r="AW20" s="393"/>
      <c r="AX20" s="79"/>
    </row>
    <row r="21" spans="1:50" s="4" customFormat="1" ht="25" customHeight="1">
      <c r="A21" s="3"/>
      <c r="B21" s="3"/>
      <c r="C21" s="3"/>
      <c r="D21" s="3"/>
      <c r="E21" s="3"/>
      <c r="F21" s="3"/>
      <c r="G21" s="3"/>
      <c r="H21" s="3"/>
      <c r="I21" s="3"/>
      <c r="J21" s="3"/>
      <c r="K21" s="3"/>
      <c r="L21" s="3"/>
      <c r="M21" s="3"/>
      <c r="N21" s="3"/>
      <c r="O21" s="3"/>
      <c r="P21" s="3"/>
      <c r="Q21" s="3"/>
      <c r="R21" s="3"/>
      <c r="S21" s="3"/>
      <c r="T21" s="3"/>
      <c r="U21" s="237"/>
      <c r="V21" s="237"/>
      <c r="W21" s="237"/>
      <c r="X21" s="237"/>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c r="AU21" s="237"/>
    </row>
    <row r="22" spans="1:50" s="4" customFormat="1" ht="25" customHeight="1">
      <c r="A22" s="3"/>
      <c r="B22" s="3"/>
      <c r="C22" s="3"/>
      <c r="D22" s="3"/>
      <c r="E22" s="3"/>
      <c r="F22" s="3"/>
      <c r="G22" s="3"/>
      <c r="H22" s="3"/>
      <c r="I22" s="3"/>
      <c r="J22" s="3"/>
      <c r="K22" s="3"/>
      <c r="L22" s="3"/>
      <c r="M22" s="3"/>
      <c r="N22" s="3"/>
      <c r="O22" s="3"/>
      <c r="P22" s="3"/>
      <c r="Q22" s="3"/>
      <c r="R22" s="3"/>
      <c r="S22" s="3"/>
      <c r="T22" s="3"/>
      <c r="U22" s="237"/>
      <c r="V22" s="237"/>
      <c r="W22" s="237"/>
      <c r="X22" s="237"/>
      <c r="Y22" s="237"/>
      <c r="Z22" s="237"/>
      <c r="AA22" s="237"/>
      <c r="AB22" s="237"/>
      <c r="AC22" s="237"/>
      <c r="AD22" s="237"/>
      <c r="AE22" s="237"/>
      <c r="AF22" s="237"/>
      <c r="AG22" s="237"/>
      <c r="AH22" s="237"/>
      <c r="AI22" s="237"/>
      <c r="AJ22" s="237"/>
      <c r="AK22" s="237"/>
      <c r="AL22" s="237"/>
      <c r="AM22" s="237"/>
      <c r="AN22" s="237"/>
      <c r="AO22" s="237"/>
      <c r="AP22" s="237"/>
      <c r="AQ22" s="237"/>
      <c r="AR22" s="237"/>
      <c r="AS22" s="237"/>
      <c r="AT22" s="237"/>
      <c r="AU22" s="237"/>
    </row>
    <row r="23" spans="1:50" s="4" customFormat="1" ht="25" customHeight="1">
      <c r="A23" s="3"/>
      <c r="B23" s="3"/>
      <c r="C23" s="3"/>
      <c r="D23" s="3"/>
      <c r="E23" s="3"/>
      <c r="F23" s="3"/>
      <c r="G23" s="3"/>
      <c r="H23" s="3"/>
      <c r="I23" s="3"/>
      <c r="J23" s="3"/>
      <c r="K23" s="3"/>
      <c r="L23" s="3"/>
      <c r="M23" s="3"/>
      <c r="N23" s="3"/>
      <c r="O23" s="3"/>
      <c r="P23" s="3"/>
      <c r="Q23" s="3"/>
      <c r="R23" s="3"/>
      <c r="S23" s="3"/>
      <c r="T23" s="3"/>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row>
    <row r="24" spans="1:50" s="4" customFormat="1" ht="25" customHeight="1">
      <c r="A24" s="3"/>
      <c r="B24" s="3"/>
      <c r="C24" s="3"/>
      <c r="D24" s="3"/>
      <c r="E24" s="3"/>
      <c r="F24" s="3"/>
      <c r="G24" s="3"/>
      <c r="H24" s="3"/>
      <c r="I24" s="3"/>
      <c r="J24" s="3"/>
      <c r="K24" s="3"/>
      <c r="L24" s="3"/>
      <c r="M24" s="3"/>
      <c r="N24" s="3"/>
      <c r="O24" s="3"/>
      <c r="P24" s="3"/>
      <c r="Q24" s="3"/>
      <c r="R24" s="3"/>
      <c r="S24" s="3"/>
      <c r="T24" s="3"/>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row>
    <row r="25" spans="1:50">
      <c r="B25" s="3"/>
      <c r="C25" s="3"/>
      <c r="D25" s="3"/>
      <c r="E25" s="3"/>
      <c r="F25" s="3"/>
      <c r="G25" s="3"/>
      <c r="H25" s="3"/>
      <c r="I25" s="3"/>
      <c r="J25" s="3"/>
      <c r="K25" s="3"/>
      <c r="L25" s="3"/>
      <c r="M25" s="3"/>
      <c r="N25" s="3"/>
      <c r="O25" s="3"/>
      <c r="P25" s="3"/>
      <c r="Q25" s="3"/>
      <c r="R25" s="3"/>
      <c r="S25" s="3"/>
      <c r="T25" s="3"/>
    </row>
    <row r="26" spans="1:50">
      <c r="B26" s="3"/>
      <c r="C26" s="3"/>
      <c r="D26" s="3"/>
      <c r="E26" s="3"/>
      <c r="F26" s="3"/>
      <c r="G26" s="3"/>
      <c r="H26" s="3"/>
      <c r="I26" s="3"/>
      <c r="J26" s="3"/>
      <c r="K26" s="3"/>
      <c r="L26" s="3"/>
      <c r="M26" s="3"/>
      <c r="N26" s="3"/>
      <c r="O26" s="3"/>
      <c r="P26" s="3"/>
      <c r="Q26" s="3"/>
      <c r="R26" s="3"/>
      <c r="S26" s="3"/>
      <c r="T26" s="3"/>
    </row>
    <row r="27" spans="1:50">
      <c r="B27" s="3"/>
      <c r="C27" s="3"/>
      <c r="D27" s="3"/>
      <c r="E27" s="3"/>
      <c r="F27" s="3"/>
      <c r="G27" s="3"/>
      <c r="H27" s="3"/>
      <c r="I27" s="3"/>
      <c r="J27" s="3"/>
      <c r="K27" s="3"/>
      <c r="L27" s="3"/>
      <c r="M27" s="3"/>
      <c r="N27" s="3"/>
      <c r="O27" s="3"/>
      <c r="P27" s="3"/>
      <c r="Q27" s="3"/>
      <c r="R27" s="3"/>
      <c r="S27" s="3"/>
      <c r="T27" s="3"/>
    </row>
  </sheetData>
  <mergeCells count="12">
    <mergeCell ref="A16:C16"/>
    <mergeCell ref="AV3:AX3"/>
    <mergeCell ref="AH8:AN8"/>
    <mergeCell ref="AT9:AU9"/>
    <mergeCell ref="AH3:AN3"/>
    <mergeCell ref="AT3:AU3"/>
    <mergeCell ref="AO3:AS3"/>
    <mergeCell ref="B3:C3"/>
    <mergeCell ref="D3:G3"/>
    <mergeCell ref="H3:T3"/>
    <mergeCell ref="V3:AA3"/>
    <mergeCell ref="AB3:AG3"/>
  </mergeCells>
  <pageMargins left="0.7" right="0.7" top="0.75" bottom="0.75" header="0.3" footer="0.3"/>
  <pageSetup paperSize="8" scale="58" fitToWidth="2" orientation="landscape"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6" tint="-0.499984740745262"/>
    <pageSetUpPr fitToPage="1"/>
  </sheetPr>
  <dimension ref="A1:CU37"/>
  <sheetViews>
    <sheetView zoomScaleSheetLayoutView="100" workbookViewId="0">
      <pane xSplit="3" ySplit="4" topLeftCell="BX6" activePane="bottomRight" state="frozen"/>
      <selection pane="topRight" activeCell="D1" sqref="D1"/>
      <selection pane="bottomLeft" activeCell="A4" sqref="A4"/>
      <selection pane="bottomRight" activeCell="BY10" sqref="BY10"/>
    </sheetView>
  </sheetViews>
  <sheetFormatPr baseColWidth="10" defaultColWidth="8.6640625" defaultRowHeight="44" x14ac:dyDescent="0"/>
  <cols>
    <col min="1" max="1" width="8.83203125" style="3" customWidth="1"/>
    <col min="2" max="2" width="11.5" style="237" customWidth="1"/>
    <col min="3" max="3" width="15.5" style="237" customWidth="1"/>
    <col min="4" max="7" width="9.6640625" style="237" customWidth="1"/>
    <col min="8" max="8" width="13.1640625" style="237" customWidth="1"/>
    <col min="9" max="9" width="11.5" style="237" customWidth="1"/>
    <col min="10" max="10" width="10.33203125" style="237" customWidth="1"/>
    <col min="11" max="11" width="9.6640625" style="237" customWidth="1"/>
    <col min="12" max="12" width="12.5" style="237" customWidth="1"/>
    <col min="13" max="13" width="9.6640625" style="237" customWidth="1"/>
    <col min="14" max="14" width="13.5" style="237" customWidth="1"/>
    <col min="15" max="15" width="23" style="237" customWidth="1"/>
    <col min="16" max="20" width="9.6640625" style="237" customWidth="1"/>
    <col min="21" max="21" width="13.5" style="237" customWidth="1"/>
    <col min="22" max="25" width="9.6640625" style="237" customWidth="1"/>
    <col min="26" max="26" width="11.1640625" style="237" customWidth="1"/>
    <col min="27" max="31" width="9.6640625" style="237" customWidth="1"/>
    <col min="32" max="32" width="8.6640625" style="237"/>
    <col min="33" max="33" width="18" style="237" customWidth="1"/>
    <col min="34" max="41" width="9.6640625" style="237" customWidth="1"/>
    <col min="42" max="43" width="8.6640625" style="237"/>
    <col min="44" max="44" width="11.5" style="237" customWidth="1"/>
    <col min="45" max="48" width="9.6640625" style="237" customWidth="1"/>
    <col min="49" max="49" width="8.33203125" style="237" customWidth="1"/>
    <col min="50" max="52" width="9.6640625" style="237" customWidth="1"/>
    <col min="53" max="53" width="8.6640625" style="237"/>
    <col min="54" max="54" width="9.6640625" style="237" customWidth="1"/>
    <col min="55" max="55" width="12" style="237" customWidth="1"/>
    <col min="56" max="71" width="8.6640625" style="237"/>
    <col min="72" max="72" width="13.6640625" style="237" customWidth="1"/>
    <col min="73" max="76" width="8.6640625" style="237"/>
    <col min="77" max="77" width="10.1640625" style="237" bestFit="1" customWidth="1"/>
    <col min="78" max="78" width="8.6640625" style="237"/>
    <col min="79" max="80" width="14" style="237" customWidth="1"/>
    <col min="81" max="92" width="8.6640625" style="237"/>
    <col min="93" max="94" width="13.5" style="237" customWidth="1"/>
    <col min="95" max="95" width="9.6640625" style="237" customWidth="1"/>
    <col min="96" max="97" width="8.6640625" style="237"/>
    <col min="98" max="98" width="11.5" style="237" customWidth="1"/>
    <col min="99" max="16384" width="8.6640625" style="237"/>
  </cols>
  <sheetData>
    <row r="1" spans="1:99">
      <c r="A1" s="3" t="s">
        <v>1053</v>
      </c>
      <c r="B1" s="88" t="s">
        <v>1386</v>
      </c>
      <c r="CO1" s="239"/>
      <c r="CP1" s="239"/>
      <c r="CQ1" s="239"/>
      <c r="CR1" s="239"/>
      <c r="CS1" s="239"/>
      <c r="CT1" s="327"/>
    </row>
    <row r="2" spans="1:99" s="12" customFormat="1" ht="20" customHeight="1">
      <c r="A2" s="4" t="s">
        <v>12</v>
      </c>
      <c r="B2" s="80" t="s">
        <v>191</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328"/>
    </row>
    <row r="3" spans="1:99">
      <c r="A3" s="4" t="s">
        <v>12</v>
      </c>
      <c r="B3" s="451" t="s">
        <v>74</v>
      </c>
      <c r="C3" s="467"/>
      <c r="D3" s="468" t="s">
        <v>73</v>
      </c>
      <c r="E3" s="469"/>
      <c r="F3" s="469"/>
      <c r="G3" s="469"/>
      <c r="H3" s="470" t="s">
        <v>72</v>
      </c>
      <c r="I3" s="443"/>
      <c r="J3" s="443"/>
      <c r="K3" s="443"/>
      <c r="L3" s="443"/>
      <c r="M3" s="443"/>
      <c r="N3" s="443"/>
      <c r="O3" s="443"/>
      <c r="P3" s="443"/>
      <c r="Q3" s="443"/>
      <c r="R3" s="443"/>
      <c r="S3" s="449" t="s">
        <v>26</v>
      </c>
      <c r="T3" s="453"/>
      <c r="U3" s="453"/>
      <c r="V3" s="453"/>
      <c r="W3" s="453"/>
      <c r="X3" s="453"/>
      <c r="Y3" s="453"/>
      <c r="Z3" s="453"/>
      <c r="AA3" s="453"/>
      <c r="AB3" s="453"/>
      <c r="AC3" s="453"/>
      <c r="AD3" s="453"/>
      <c r="AE3" s="453"/>
      <c r="AF3" s="453"/>
      <c r="AG3" s="276"/>
      <c r="AH3" s="470" t="s">
        <v>193</v>
      </c>
      <c r="AI3" s="443"/>
      <c r="AJ3" s="443"/>
      <c r="AK3" s="443"/>
      <c r="AL3" s="443"/>
      <c r="AM3" s="443"/>
      <c r="AN3" s="443"/>
      <c r="AO3" s="443"/>
      <c r="AP3" s="443"/>
      <c r="AQ3" s="443"/>
      <c r="AR3" s="443"/>
      <c r="AS3" s="443"/>
      <c r="AT3" s="443"/>
      <c r="AU3" s="443"/>
      <c r="AV3" s="443"/>
      <c r="AW3" s="443"/>
      <c r="AX3" s="443"/>
      <c r="AY3" s="443"/>
      <c r="AZ3" s="443"/>
      <c r="BA3" s="443"/>
      <c r="BB3" s="443"/>
      <c r="BC3" s="471"/>
      <c r="BD3" s="472" t="s">
        <v>194</v>
      </c>
      <c r="BE3" s="473"/>
      <c r="BF3" s="473"/>
      <c r="BG3" s="473"/>
      <c r="BH3" s="473"/>
      <c r="BI3" s="473"/>
      <c r="BJ3" s="473"/>
      <c r="BK3" s="473"/>
      <c r="BL3" s="474"/>
      <c r="BM3" s="458" t="s">
        <v>195</v>
      </c>
      <c r="BN3" s="459"/>
      <c r="BO3" s="459"/>
      <c r="BP3" s="459"/>
      <c r="BQ3" s="459"/>
      <c r="BR3" s="459"/>
      <c r="BS3" s="459"/>
      <c r="BT3" s="460"/>
      <c r="BU3" s="461" t="s">
        <v>196</v>
      </c>
      <c r="BV3" s="462"/>
      <c r="BW3" s="462"/>
      <c r="BX3" s="462"/>
      <c r="BY3" s="462"/>
      <c r="BZ3" s="463"/>
      <c r="CA3" s="326" t="s">
        <v>69</v>
      </c>
      <c r="CB3" s="464" t="s">
        <v>158</v>
      </c>
      <c r="CC3" s="465"/>
      <c r="CD3" s="465"/>
      <c r="CE3" s="465"/>
      <c r="CF3" s="465"/>
      <c r="CG3" s="465"/>
      <c r="CH3" s="465"/>
      <c r="CI3" s="465"/>
      <c r="CJ3" s="465"/>
      <c r="CK3" s="465"/>
      <c r="CL3" s="465"/>
      <c r="CM3" s="465"/>
      <c r="CN3" s="466"/>
      <c r="CO3" s="456" t="s">
        <v>1278</v>
      </c>
      <c r="CP3" s="457"/>
      <c r="CQ3" s="457"/>
      <c r="CR3" s="457"/>
      <c r="CS3" s="457"/>
      <c r="CT3" s="457"/>
      <c r="CU3" s="249"/>
    </row>
    <row r="4" spans="1:99" ht="176">
      <c r="A4" s="3" t="s">
        <v>67</v>
      </c>
      <c r="B4" s="76" t="s">
        <v>1003</v>
      </c>
      <c r="C4" s="76" t="s">
        <v>65</v>
      </c>
      <c r="D4" s="225" t="s">
        <v>64</v>
      </c>
      <c r="E4" s="308" t="s">
        <v>63</v>
      </c>
      <c r="F4" s="308" t="s">
        <v>62</v>
      </c>
      <c r="G4" s="149" t="s">
        <v>61</v>
      </c>
      <c r="H4" s="225" t="s">
        <v>60</v>
      </c>
      <c r="I4" s="308" t="s">
        <v>59</v>
      </c>
      <c r="J4" s="308" t="s">
        <v>58</v>
      </c>
      <c r="K4" s="308" t="s">
        <v>57</v>
      </c>
      <c r="L4" s="308" t="s">
        <v>56</v>
      </c>
      <c r="M4" s="308" t="s">
        <v>55</v>
      </c>
      <c r="N4" s="308" t="s">
        <v>102</v>
      </c>
      <c r="O4" s="308" t="s">
        <v>54</v>
      </c>
      <c r="P4" s="308" t="s">
        <v>52</v>
      </c>
      <c r="Q4" s="308" t="s">
        <v>51</v>
      </c>
      <c r="R4" s="226" t="s">
        <v>49</v>
      </c>
      <c r="S4" s="308" t="s">
        <v>200</v>
      </c>
      <c r="T4" s="308" t="s">
        <v>201</v>
      </c>
      <c r="U4" s="308" t="s">
        <v>202</v>
      </c>
      <c r="V4" s="308" t="s">
        <v>1052</v>
      </c>
      <c r="W4" s="308" t="s">
        <v>205</v>
      </c>
      <c r="X4" s="308" t="s">
        <v>1037</v>
      </c>
      <c r="Y4" s="308" t="s">
        <v>206</v>
      </c>
      <c r="Z4" s="308" t="s">
        <v>53</v>
      </c>
      <c r="AA4" s="308" t="s">
        <v>207</v>
      </c>
      <c r="AB4" s="308" t="s">
        <v>208</v>
      </c>
      <c r="AC4" s="308" t="s">
        <v>991</v>
      </c>
      <c r="AD4" s="308" t="s">
        <v>209</v>
      </c>
      <c r="AE4" s="308" t="s">
        <v>210</v>
      </c>
      <c r="AF4" s="308" t="s">
        <v>211</v>
      </c>
      <c r="AG4" s="149" t="s">
        <v>1046</v>
      </c>
      <c r="AH4" s="225" t="s">
        <v>856</v>
      </c>
      <c r="AI4" s="308" t="s">
        <v>857</v>
      </c>
      <c r="AJ4" s="308" t="s">
        <v>975</v>
      </c>
      <c r="AK4" s="308" t="s">
        <v>858</v>
      </c>
      <c r="AL4" s="308" t="s">
        <v>859</v>
      </c>
      <c r="AM4" s="308" t="s">
        <v>860</v>
      </c>
      <c r="AN4" s="308" t="s">
        <v>861</v>
      </c>
      <c r="AO4" s="308" t="s">
        <v>862</v>
      </c>
      <c r="AP4" s="308" t="s">
        <v>863</v>
      </c>
      <c r="AQ4" s="308" t="s">
        <v>864</v>
      </c>
      <c r="AR4" s="308" t="s">
        <v>865</v>
      </c>
      <c r="AS4" s="308" t="s">
        <v>866</v>
      </c>
      <c r="AT4" s="308" t="s">
        <v>867</v>
      </c>
      <c r="AU4" s="308" t="s">
        <v>977</v>
      </c>
      <c r="AV4" s="308" t="s">
        <v>868</v>
      </c>
      <c r="AW4" s="308" t="s">
        <v>869</v>
      </c>
      <c r="AX4" s="308" t="s">
        <v>870</v>
      </c>
      <c r="AY4" s="308" t="s">
        <v>871</v>
      </c>
      <c r="AZ4" s="308" t="s">
        <v>872</v>
      </c>
      <c r="BA4" s="308" t="s">
        <v>873</v>
      </c>
      <c r="BB4" s="308" t="s">
        <v>874</v>
      </c>
      <c r="BC4" s="226" t="s">
        <v>875</v>
      </c>
      <c r="BD4" s="225" t="s">
        <v>878</v>
      </c>
      <c r="BE4" s="308" t="s">
        <v>879</v>
      </c>
      <c r="BF4" s="308" t="s">
        <v>880</v>
      </c>
      <c r="BG4" s="308" t="s">
        <v>881</v>
      </c>
      <c r="BH4" s="308" t="s">
        <v>882</v>
      </c>
      <c r="BI4" s="308" t="s">
        <v>1070</v>
      </c>
      <c r="BJ4" s="308" t="s">
        <v>237</v>
      </c>
      <c r="BK4" s="308" t="s">
        <v>255</v>
      </c>
      <c r="BL4" s="226" t="s">
        <v>883</v>
      </c>
      <c r="BM4" s="225" t="s">
        <v>885</v>
      </c>
      <c r="BN4" s="308" t="s">
        <v>886</v>
      </c>
      <c r="BO4" s="308" t="s">
        <v>887</v>
      </c>
      <c r="BP4" s="308" t="s">
        <v>888</v>
      </c>
      <c r="BQ4" s="308" t="s">
        <v>243</v>
      </c>
      <c r="BR4" s="308" t="s">
        <v>889</v>
      </c>
      <c r="BS4" s="227" t="s">
        <v>890</v>
      </c>
      <c r="BT4" s="226" t="s">
        <v>245</v>
      </c>
      <c r="BU4" s="225" t="s">
        <v>246</v>
      </c>
      <c r="BV4" s="308" t="s">
        <v>247</v>
      </c>
      <c r="BW4" s="308" t="s">
        <v>248</v>
      </c>
      <c r="BX4" s="308" t="s">
        <v>249</v>
      </c>
      <c r="BY4" s="308" t="s">
        <v>250</v>
      </c>
      <c r="BZ4" s="226" t="s">
        <v>251</v>
      </c>
      <c r="CA4" s="203" t="s">
        <v>252</v>
      </c>
      <c r="CB4" s="225" t="s">
        <v>36</v>
      </c>
      <c r="CC4" s="308" t="s">
        <v>253</v>
      </c>
      <c r="CD4" s="308" t="s">
        <v>254</v>
      </c>
      <c r="CE4" s="308" t="s">
        <v>35</v>
      </c>
      <c r="CF4" s="308" t="s">
        <v>256</v>
      </c>
      <c r="CG4" s="308" t="s">
        <v>34</v>
      </c>
      <c r="CH4" s="308" t="s">
        <v>895</v>
      </c>
      <c r="CI4" s="308" t="s">
        <v>903</v>
      </c>
      <c r="CJ4" s="308" t="s">
        <v>896</v>
      </c>
      <c r="CK4" s="308" t="s">
        <v>902</v>
      </c>
      <c r="CL4" s="308" t="s">
        <v>897</v>
      </c>
      <c r="CM4" s="308" t="s">
        <v>815</v>
      </c>
      <c r="CN4" s="149" t="s">
        <v>795</v>
      </c>
      <c r="CO4" s="149" t="s">
        <v>1346</v>
      </c>
      <c r="CP4" s="149" t="s">
        <v>1342</v>
      </c>
      <c r="CQ4" s="149" t="s">
        <v>1304</v>
      </c>
      <c r="CR4" s="149" t="s">
        <v>1040</v>
      </c>
      <c r="CS4" s="149" t="s">
        <v>1302</v>
      </c>
      <c r="CT4" s="149" t="s">
        <v>1045</v>
      </c>
    </row>
    <row r="5" spans="1:99" ht="252" customHeight="1">
      <c r="A5" s="3" t="s">
        <v>12</v>
      </c>
      <c r="B5" s="312" t="s">
        <v>26</v>
      </c>
      <c r="C5" s="109" t="str">
        <f>VLOOKUP(C4,'Data Fields'!$B:$E,3,0)</f>
        <v>Indicates column order of nested data occurring in multiple lines, separated by ":".  This provides a unique key for sub groupings and subtotal lines.  Note that columns so indicated should contain "NET" on lines that contain the net of their values.</v>
      </c>
      <c r="D5" s="109" t="str">
        <f>VLOOKUP(D4,'Data Fields'!$B:$E,3,0)</f>
        <v>Date on which all reported data was current.</v>
      </c>
      <c r="E5" s="109" t="str">
        <f>VLOOKUP(E4,'Data Fields'!$B:$E,3,0)</f>
        <v>Date and time when report was generated.</v>
      </c>
      <c r="F5" s="109" t="str">
        <f>VLOOKUP(F4,'Data Fields'!$B:$E,3,0)</f>
        <v>The name of the clearing firm</v>
      </c>
      <c r="G5" s="93" t="str">
        <f>VLOOKUP(G4,'Data Fields'!$B:$E,3,0)</f>
        <v>Placeholder for Legal Entity Identifier</v>
      </c>
      <c r="H5" s="208" t="str">
        <f>VLOOKUP(H4,'Data Fields'!$B:$E,3,0)</f>
        <v>Name of the investment manager</v>
      </c>
      <c r="I5" s="109" t="str">
        <f>VLOOKUP(I4,'Data Fields'!$B:$E,3,0)</f>
        <v>Placeholder for Legal Entity Identifier</v>
      </c>
      <c r="J5" s="109" t="str">
        <f>VLOOKUP(J4,'Data Fields'!$B:$E,3,0)</f>
        <v>Name of the client (beneficiary).</v>
      </c>
      <c r="K5" s="109" t="str">
        <f>VLOOKUP(K4,'Data Fields'!$B:$E,3,0)</f>
        <v>Placeholder for Legal Entity Identifier</v>
      </c>
      <c r="L5" s="109" t="str">
        <f>VLOOKUP(L4,'Data Fields'!$B:$E,3,0)</f>
        <v>ID provided by the client to the broker and custodian.</v>
      </c>
      <c r="M5" s="109" t="str">
        <f>VLOOKUP(M4,'Data Fields'!$B:$E,3,0)</f>
        <v>Client account reference at clearing broker</v>
      </c>
      <c r="N5" s="109" t="str">
        <f>VLOOKUP(N4,'Data Fields'!$B:$E,3,0)</f>
        <v>(If applicable) Any distinction used within a client account entity for the purposes of trades, positions, margining, etc.   "NET" indicates multiple Sub Accounts and/or total Account balances.</v>
      </c>
      <c r="O5" s="109" t="str">
        <f>VLOOKUP(O4,'Data Fields'!$B:$E,3,0)</f>
        <v>Code to indicate that account information is specific to named Clearing House only:_x000D_- Chicago Mercantile Exchange _x000D_- CME Clearing Europe Limited _x000D_- EUREX_Clearing _x000D_- LCH Clearnet Ltd _x000D_- LCH Clearnet Ltd FCM _x000D_- LCH.Clearnet LLC (US) _x000D_- ICE Clear Credit LLC _x000D_- ICE Clear Europe _x000D_"NET" indicates multiple CCPs and/or total Clearing Broker balances. Note that netting not allowed at position/trade level.</v>
      </c>
      <c r="P5" s="109" t="str">
        <f>'Data Fields'!D27</f>
        <v>Local currency for the account.  I.e., Trade Currency or Transaction Currency.</v>
      </c>
      <c r="Q5" s="109" t="str">
        <f>VLOOKUP(Q4,'Data Fields'!$B:$E,3,0)</f>
        <v>Base currency for the account</v>
      </c>
      <c r="R5" s="217" t="str">
        <f>VLOOKUP(R4,'Data Fields'!$B:$E,3,0)</f>
        <v>The FX rate used to convert Local Currency to Account Base Currency.  Use the convention Local/Base for all currency pairs.</v>
      </c>
      <c r="S5" s="217" t="str">
        <f>VLOOKUP(S4,'Data Fields'!$B:$E,3,0)</f>
        <v>Unique Swap Identifier (note that UTIs should be reported in the UTI field)</v>
      </c>
      <c r="T5" s="217" t="str">
        <f>VLOOKUP(T4,'Data Fields'!$B:$E,3,0)</f>
        <v xml:space="preserve">Placeholder for Unique Product Identifier. </v>
      </c>
      <c r="U5" s="217" t="str">
        <f>VLOOKUP(U4,'Data Fields'!$B:$E,3,0)</f>
        <v>ID provided by the Clearing House (Position, Trade or Execution ID should be placed here, depending on which is applicable).</v>
      </c>
      <c r="V5" s="109" t="str">
        <f>VLOOKUP(V4,'Data Fields'!$B:$E,3,0)</f>
        <v>Trade or position ID at Clearing Broker</v>
      </c>
      <c r="W5" s="317" t="str">
        <f>VLOOKUP(W4,'Data Fields'!$B:$E,3,0)</f>
        <v>Trade ID on Affirmation Platform or SEF, e.g. MarketWire ID</v>
      </c>
      <c r="X5" s="109" t="str">
        <f>VLOOKUP(X4,'Data Fields'!$B:$E,3,0)</f>
        <v>Client identified ID, for internal matching.</v>
      </c>
      <c r="Y5" s="109" t="str">
        <f>VLOOKUP(Y4,'Data Fields'!$B:$E,3,0)</f>
        <v>Reference code supplied by the client for trade compression or other groupings; EIDs, Netting Strings and Swap Indicators should be reported here.</v>
      </c>
      <c r="Z5" s="109" t="str">
        <f>'Data Fields'!D24</f>
        <v>The type of product referenced in this row: "CDS / CDX / iTraxx / NDF / IRS / IRS-OIS / IRS-Basis / IRS-ZCS / IRS-FRA / IRS-VNS / IRS-ZCIIS". "NET" indicates that the line represents net values across products.</v>
      </c>
      <c r="AA5" s="109" t="str">
        <f>VLOOKUP(AA4,'Data Fields'!$B:$E,3,0)</f>
        <v>Trade execution date</v>
      </c>
      <c r="AB5" s="109" t="str">
        <f>VLOOKUP(AB4,'Data Fields'!$B:$E,3,0)</f>
        <v>Trade effective date</v>
      </c>
      <c r="AC5" s="109" t="str">
        <f>VLOOKUP(AC4,'Data Fields'!$B:$E,3,0)</f>
        <v>Date on which payment is made for FRAs</v>
      </c>
      <c r="AD5" s="109" t="str">
        <f>VLOOKUP(AD4,'Data Fields'!$B:$E,3,0)</f>
        <v>Trade maturity date</v>
      </c>
      <c r="AE5" s="109" t="str">
        <f>VLOOKUP(AE4,'Data Fields'!$B:$E,3,0)</f>
        <v>Date on which the trade was accepted for clearing</v>
      </c>
      <c r="AF5" s="109" t="str">
        <f>VLOOKUP(AF4,'Data Fields'!$B:$E,3,0)</f>
        <v>Buy/Sell indicator for Credit trades: B=Buy, S=Sell (from the perspective of client/end user). Additional "S" can be used for IRS Swaption</v>
      </c>
      <c r="AG5" s="109" t="str">
        <f>VLOOKUP(AG4,'Data Fields'!$B:$E,3,0)</f>
        <v>Lists the name of the affirmation platform or SEF; affirmation platforms include: _x000D_MARKIT_WIRE_x000D_BLOOMBERG_x000D_TRADE_WEB_x000D_CME_TRANSFER_x000D_NETTED indicates that the swap is a result of exhange netting._x000D_BLENDED indicates that the swap is a result of exchange coupon blending and netting.</v>
      </c>
      <c r="AH5" s="208" t="str">
        <f>VLOOKUP(AH4,'Data Fields'!$B:$E,3,0)</f>
        <v>Notional of receive leg.  Note that in the case of ZCS, a leg that is characterised by a single ending known payment should list that payment amount here.</v>
      </c>
      <c r="AI5" s="109" t="str">
        <f>VLOOKUP(AI4,'Data Fields'!$B:$E,3,0)</f>
        <v>Currency of the receiver leg.</v>
      </c>
      <c r="AJ5" s="109" t="str">
        <f>VLOOKUP(AJ4,'Data Fields'!$B:$E,3,0)</f>
        <v>The coupon type for the receiver leg: "Fixed / Floating"</v>
      </c>
      <c r="AK5" s="109" t="str">
        <f>VLOOKUP(AK4,'Data Fields'!$B:$E,3,0)</f>
        <v>Fixed rate of the receiver leg.</v>
      </c>
      <c r="AL5" s="109" t="str">
        <f>VLOOKUP(AL4,'Data Fields'!$B:$E,3,0)</f>
        <v>Accrued coupon interst for the receiver leg.</v>
      </c>
      <c r="AM5" s="109" t="str">
        <f>VLOOKUP(AM4,'Data Fields'!$B:$E,3,0)</f>
        <v>Specified floating rate index of the receiver leg; USD LIBOR, GBP, LIBOR, JPY LIBOR, etc.</v>
      </c>
      <c r="AN5" s="109" t="str">
        <f>VLOOKUP(AN4,'Data Fields'!$B:$E,3,0)</f>
        <v>The tenor, 1M, 3M, 6M, 1Y etc., of the underlying floating rate index for the receiver leg.</v>
      </c>
      <c r="AO5" s="109" t="str">
        <f>VLOOKUP(AO4,'Data Fields'!$B:$E,3,0)</f>
        <v>Current quoted spread above the floating index rate for the receiver leg, in basis points</v>
      </c>
      <c r="AP5" s="109" t="str">
        <f>VLOOKUP(AP4,'Data Fields'!$B:$E,3,0)</f>
        <v>Frequency, 1M, 3M, 6M, 1Y etc., of coupon payments for the receiver leg.</v>
      </c>
      <c r="AQ5" s="109" t="str">
        <f>VLOOKUP(AQ4,'Data Fields'!$B:$E,3,0)</f>
        <v>Frequency, 1M, 3M, 6M, 1Y etc., with which the reference rate resets to the floating rate index for the receiver leg.</v>
      </c>
      <c r="AR5" s="109" t="str">
        <f>VLOOKUP(AR4,'Data Fields'!$B:$E,3,0)</f>
        <v>Frequency, 1M, 3M, 6M, 1Y etc., with which the floating rate is calculated based on reference rates for the receiver leg.</v>
      </c>
      <c r="AS5" s="109" t="str">
        <f>VLOOKUP(AS4,'Data Fields'!$B:$E,3,0)</f>
        <v>Notional of the payer leg.  Note that in the case of ZCS, a leg that is characterised by a single ending known payment should list that payment amount here.</v>
      </c>
      <c r="AT5" s="109" t="str">
        <f>VLOOKUP(AT4,'Data Fields'!$B:$E,3,0)</f>
        <v>Currency of the payer leg.</v>
      </c>
      <c r="AU5" s="109" t="str">
        <f>VLOOKUP(AU4,'Data Fields'!$B:$E,3,0)</f>
        <v>The coupon type for the payer leg: "Fixed / Floating"</v>
      </c>
      <c r="AV5" s="109" t="str">
        <f>VLOOKUP(AV4,'Data Fields'!$B:$E,3,0)</f>
        <v>Applicable rate for the payer leg</v>
      </c>
      <c r="AW5" s="109" t="str">
        <f>VLOOKUP(AW4,'Data Fields'!$B:$E,3,0)</f>
        <v>Accrued copuon interst for the payer leg.</v>
      </c>
      <c r="AX5" s="109" t="str">
        <f>VLOOKUP(AX4,'Data Fields'!$B:$E,3,0)</f>
        <v>Specified floating rate index of the payer leg; USD LIBOR, GBP, LIBOR, JPY LIBOR, etc.</v>
      </c>
      <c r="AY5" s="109" t="str">
        <f>VLOOKUP(AY4,'Data Fields'!$B:$E,3,0)</f>
        <v>The tenor, 1M, 3M, 6M, 1Y etc., of the underlying floating rate index.</v>
      </c>
      <c r="AZ5" s="109" t="str">
        <f>VLOOKUP(AZ4,'Data Fields'!$B:$E,3,0)</f>
        <v>Current quoted spread above the Index paid, in basis points</v>
      </c>
      <c r="BA5" s="109" t="str">
        <f>VLOOKUP(BA4,'Data Fields'!$B:$E,3,0)</f>
        <v>Frequency, 1M, 3M, 6M, 1Y etc., of coupon payments for the receiver leg.</v>
      </c>
      <c r="BB5" s="109" t="str">
        <f>VLOOKUP(BB4,'Data Fields'!$B:$E,3,0)</f>
        <v>Frequency, 1M, 3M, 6M, 1Y etc., with which the reference rate resets to the floating rate index for the receiver leg.</v>
      </c>
      <c r="BC5" s="217" t="str">
        <f>VLOOKUP(BC4,'Data Fields'!$B:$E,3,0)</f>
        <v>Frequency, 1M, 3M, 6M, 1Y etc., with which the floating rate is calculated based on reference rates for the receiver leg.</v>
      </c>
      <c r="BD5" s="208" t="str">
        <f>VLOOKUP(BD4,'Data Fields'!$B:$E,3,0)</f>
        <v xml:space="preserve">Underlying entity </v>
      </c>
      <c r="BE5" s="109" t="str">
        <f>VLOOKUP(BE4,'Data Fields'!$B:$E,3,0)</f>
        <v>ISIN / CUSIP of obligation</v>
      </c>
      <c r="BF5" s="109" t="str">
        <f>VLOOKUP(BF4,'Data Fields'!$B:$E,3,0)</f>
        <v>SN=Senior, SB=Subordinate and SD=Senior Secured</v>
      </c>
      <c r="BG5" s="109" t="str">
        <f>VLOOKUP(BG4,'Data Fields'!$B:$E,3,0)</f>
        <v>Currency of trade</v>
      </c>
      <c r="BH5" s="109" t="str">
        <f>VLOOKUP(BH4,'Data Fields'!$B:$E,3,0)</f>
        <v>Notional Amount</v>
      </c>
      <c r="BI5" s="109" t="str">
        <f>VLOOKUP(BI4,'Data Fields'!$B:$E,3,0)</f>
        <v>Factor by which notional value adjusts following a credit event. CDX's that have not had a credit event will have a factor of 1.</v>
      </c>
      <c r="BJ5" s="109" t="str">
        <f>VLOOKUP(BJ4,'Data Fields'!$B:$E,3,0)</f>
        <v>Current quoted CDS spread (against equivalent tenor swap rate)</v>
      </c>
      <c r="BK5" s="208" t="str">
        <f>VLOOKUP(BK4,'Data Fields'!$B:$E,3,0)</f>
        <v>Coupon rate for the CDS position</v>
      </c>
      <c r="BL5" s="217" t="str">
        <f>VLOOKUP(BL4,'Data Fields'!$B:$E,3,0)</f>
        <v>The code assigned to the CDS by MarkIt that identifies the referenced entity or the index, series and version</v>
      </c>
      <c r="BM5" s="208" t="str">
        <f>VLOOKUP(BM4,'Data Fields'!$B:$E,3,0)</f>
        <v>Currency that the NDF will settle in</v>
      </c>
      <c r="BN5" s="109" t="str">
        <f>VLOOKUP(BN4,'Data Fields'!$B:$E,3,0)</f>
        <v>Trade currency of the NDF</v>
      </c>
      <c r="BO5" s="109" t="str">
        <f>VLOOKUP(BO4,'Data Fields'!$B:$E,3,0)</f>
        <v>NDF settlement currency amount</v>
      </c>
      <c r="BP5" s="109" t="str">
        <f>VLOOKUP(BP4,'Data Fields'!$B:$E,3,0)</f>
        <v>NDF trade currency amount</v>
      </c>
      <c r="BQ5" s="109" t="str">
        <f>VLOOKUP(BQ4,'Data Fields'!$B:$E,3,0)</f>
        <v>Trade price (FX rate) at execution (Trade Date)</v>
      </c>
      <c r="BR5" s="109" t="str">
        <f>VLOOKUP(BR4,'Data Fields'!$B:$E,3,0)</f>
        <v>Final fixing date for NDF trade</v>
      </c>
      <c r="BS5" s="109" t="str">
        <f>VLOOKUP(BS4,'Data Fields'!$B:$E,3,0)</f>
        <v>FX rate on As Of Date</v>
      </c>
      <c r="BT5" s="93" t="str">
        <f>VLOOKUP(BT4,'Data Fields'!$B:$E,3,0)</f>
        <v>Daily discount factor used by the CH in calculating VM</v>
      </c>
      <c r="BU5" s="208" t="str">
        <f>VLOOKUP(BU4,'Data Fields'!$B:$E,3,0)</f>
        <v xml:space="preserve">Mark to Market dirty price (includes coupon accrual) </v>
      </c>
      <c r="BV5" s="109" t="str">
        <f>VLOOKUP(BV4,'Data Fields'!$B:$E,3,0)</f>
        <v>Mark to Market price exclusive of coupon accrual</v>
      </c>
      <c r="BW5" s="109" t="str">
        <f>VLOOKUP(BW4,'Data Fields'!$B:$E,3,0)</f>
        <v>Mark to Market price (coupon accrual) in Base Currency</v>
      </c>
      <c r="BX5" s="109" t="str">
        <f>VLOOKUP(BX4,'Data Fields'!$B:$E,3,0)</f>
        <v>Mark to Market price exclusive of coupon accrual in Base Currency</v>
      </c>
      <c r="BY5" s="109" t="str">
        <f>VLOOKUP(BY4,'Data Fields'!$B:$E,3,0)</f>
        <v>EOD close dirty price (unfunded price)</v>
      </c>
      <c r="BZ5" s="217" t="str">
        <f>VLOOKUP(BZ4,'Data Fields'!$B:$E,3,0)</f>
        <v>EOD close clean price (unfunded price)</v>
      </c>
      <c r="CA5" s="210" t="str">
        <f>VLOOKUP(CA4,'Data Fields'!$B:$E,3,0)</f>
        <v>Variation Margin Required at the position level, equal to MTM Exposure at COB on As Of Date minus previous MTM Exposure (Clearing Broker)</v>
      </c>
      <c r="CB5" s="208" t="str">
        <f>'Data Fields'!D203</f>
        <v>Daily PAI Amount.  (Report daily.)</v>
      </c>
      <c r="CC5" s="208" t="str">
        <f>VLOOKUP(CC4,'Data Fields'!$B:$E,3,0)</f>
        <v>Accrued (Coupon interest) amount.  Note that in the case of IRS coupons, this field represents the net of Pay and Receive legs.</v>
      </c>
      <c r="CD5" s="208" t="str">
        <f>VLOOKUP(CD4,'Data Fields'!$B:$E,3,0)</f>
        <v>Credit Event Payment on CDS Trade (includes both recovery amount and interest reimbursement).</v>
      </c>
      <c r="CE5" s="208" t="str">
        <f>VLOOKUP(CE4,'Data Fields'!$B:$E,3,0)</f>
        <v>Coupon Payment Amount: Coupons are listed on Settlement Date</v>
      </c>
      <c r="CF5" s="208" t="str">
        <f>VLOOKUP(CF4,'Data Fields'!$B:$E,3,0)</f>
        <v>Payment Date of the Next Coupon</v>
      </c>
      <c r="CG5" s="208" t="str">
        <f>VLOOKUP(CG4,'Data Fields'!$B:$E,3,0)</f>
        <v>Total of trade upfront payments. Shown until settled</v>
      </c>
      <c r="CH5" s="208" t="str">
        <f>VLOOKUP(CH4,'Data Fields'!$B:$E,3,0)</f>
        <v>Total of clearing broker fees charged on As of Date</v>
      </c>
      <c r="CI5" s="208" t="str">
        <f>VLOOKUP(CI4,'Data Fields'!$B:$E,3,0)</f>
        <v>Payment currency for clearing broker fees, if different from reporting currency</v>
      </c>
      <c r="CJ5" s="208" t="str">
        <f>VLOOKUP(CJ4,'Data Fields'!$B:$E,3,0)</f>
        <v>Total of clearing house fees charged on As of Date</v>
      </c>
      <c r="CK5" s="208" t="str">
        <f>VLOOKUP(CK4,'Data Fields'!$B:$E,3,0)</f>
        <v>Payment currency for clearing house fees, if different from reporting currency</v>
      </c>
      <c r="CL5" s="109" t="str">
        <f>VLOOKUP(CL4,'Data Fields'!$B:$E,3,0)</f>
        <v>Total of non-classified fees charged on As of Date</v>
      </c>
      <c r="CM5" s="109" t="str">
        <f>VLOOKUP(CM4,'Data Fields'!$B:$E,3,0)</f>
        <v>Payment currency for non-classified fees</v>
      </c>
      <c r="CN5" s="93" t="str">
        <f>VLOOKUP(CN4,'Data Fields'!$B:$E,3,0)</f>
        <v>Cash settlement payment at maturity of NDF</v>
      </c>
      <c r="CO5" s="93" t="str">
        <f>VLOOKUP(CO4,'Data Fields'!$B:$E,3,0)</f>
        <v>Unique Trade Identifier (note that USIs should be populated in the USI column).</v>
      </c>
      <c r="CP5" s="93" t="str">
        <f>VLOOKUP(CP4,'Data Fields'!$B:$E,3,0)</f>
        <v>Exchange provided identifier for the product.  CME Ticker Codes and ICE Codes should be populated here.</v>
      </c>
      <c r="CQ5" s="93" t="str">
        <f>VLOOKUP(CQ4,'Data Fields'!$B:$E,3,0)</f>
        <v>Package trade identifier</v>
      </c>
      <c r="CR5" s="93" t="str">
        <f>VLOOKUP(CR4,'Data Fields'!$B:$E,3,0)</f>
        <v>Netting eligibility identifier provided by the clearinghouse, for example, LIDs from LCH or Netting IDs from CME.</v>
      </c>
      <c r="CS5" s="93" t="str">
        <f>VLOOKUP(CS4,'Data Fields'!$B:$E,3,0)</f>
        <v>Exchange provided ID for coupon blending between trades/positions.</v>
      </c>
      <c r="CT5" s="93" t="str">
        <f>'Data Fields'!D76</f>
        <v>Position or Trade Type: NEW, TERMINATED, MATURED, OPEN.</v>
      </c>
    </row>
    <row r="6" spans="1:99" ht="33" customHeight="1">
      <c r="A6" s="3" t="s">
        <v>12</v>
      </c>
      <c r="B6" s="308" t="s">
        <v>11</v>
      </c>
      <c r="C6" s="250" t="s">
        <v>7</v>
      </c>
      <c r="D6" s="250" t="s">
        <v>7</v>
      </c>
      <c r="E6" s="250" t="s">
        <v>7</v>
      </c>
      <c r="F6" s="250" t="s">
        <v>7</v>
      </c>
      <c r="G6" s="85" t="s">
        <v>10</v>
      </c>
      <c r="H6" s="86" t="s">
        <v>10</v>
      </c>
      <c r="I6" s="250" t="s">
        <v>10</v>
      </c>
      <c r="J6" s="250" t="s">
        <v>7</v>
      </c>
      <c r="K6" s="250" t="s">
        <v>10</v>
      </c>
      <c r="L6" s="250" t="s">
        <v>7</v>
      </c>
      <c r="M6" s="250" t="s">
        <v>7</v>
      </c>
      <c r="N6" s="250" t="s">
        <v>8</v>
      </c>
      <c r="O6" s="250" t="s">
        <v>7</v>
      </c>
      <c r="P6" s="250" t="s">
        <v>8</v>
      </c>
      <c r="Q6" s="250" t="s">
        <v>7</v>
      </c>
      <c r="R6" s="93" t="s">
        <v>7</v>
      </c>
      <c r="S6" s="250" t="s">
        <v>10</v>
      </c>
      <c r="T6" s="250" t="s">
        <v>8</v>
      </c>
      <c r="U6" s="250" t="s">
        <v>10</v>
      </c>
      <c r="V6" s="250" t="s">
        <v>10</v>
      </c>
      <c r="W6" s="250" t="s">
        <v>10</v>
      </c>
      <c r="X6" s="250" t="s">
        <v>7</v>
      </c>
      <c r="Y6" s="250" t="s">
        <v>8</v>
      </c>
      <c r="Z6" s="250" t="s">
        <v>7</v>
      </c>
      <c r="AA6" s="250" t="s">
        <v>7</v>
      </c>
      <c r="AB6" s="250" t="s">
        <v>7</v>
      </c>
      <c r="AC6" s="85" t="s">
        <v>10</v>
      </c>
      <c r="AD6" s="250" t="s">
        <v>7</v>
      </c>
      <c r="AE6" s="109" t="s">
        <v>8</v>
      </c>
      <c r="AF6" s="109" t="s">
        <v>7</v>
      </c>
      <c r="AG6" s="202" t="s">
        <v>7</v>
      </c>
      <c r="AH6" s="309" t="s">
        <v>10</v>
      </c>
      <c r="AI6" s="250" t="s">
        <v>10</v>
      </c>
      <c r="AJ6" s="250" t="s">
        <v>10</v>
      </c>
      <c r="AK6" s="250" t="s">
        <v>10</v>
      </c>
      <c r="AL6" s="250" t="s">
        <v>8</v>
      </c>
      <c r="AM6" s="250" t="s">
        <v>10</v>
      </c>
      <c r="AN6" s="250" t="s">
        <v>8</v>
      </c>
      <c r="AO6" s="250" t="s">
        <v>8</v>
      </c>
      <c r="AP6" s="250" t="s">
        <v>10</v>
      </c>
      <c r="AQ6" s="250" t="s">
        <v>8</v>
      </c>
      <c r="AR6" s="250" t="s">
        <v>8</v>
      </c>
      <c r="AS6" s="250" t="s">
        <v>10</v>
      </c>
      <c r="AT6" s="250" t="s">
        <v>10</v>
      </c>
      <c r="AU6" s="250" t="s">
        <v>10</v>
      </c>
      <c r="AV6" s="250" t="s">
        <v>10</v>
      </c>
      <c r="AW6" s="250" t="s">
        <v>8</v>
      </c>
      <c r="AX6" s="250" t="s">
        <v>10</v>
      </c>
      <c r="AY6" s="250" t="s">
        <v>8</v>
      </c>
      <c r="AZ6" s="250" t="s">
        <v>8</v>
      </c>
      <c r="BA6" s="250" t="s">
        <v>10</v>
      </c>
      <c r="BB6" s="250" t="s">
        <v>8</v>
      </c>
      <c r="BC6" s="93" t="s">
        <v>8</v>
      </c>
      <c r="BD6" s="86" t="s">
        <v>10</v>
      </c>
      <c r="BE6" s="86" t="s">
        <v>10</v>
      </c>
      <c r="BF6" s="250" t="s">
        <v>8</v>
      </c>
      <c r="BG6" s="86" t="s">
        <v>10</v>
      </c>
      <c r="BH6" s="86" t="s">
        <v>10</v>
      </c>
      <c r="BI6" s="250" t="s">
        <v>10</v>
      </c>
      <c r="BJ6" s="250" t="s">
        <v>8</v>
      </c>
      <c r="BK6" s="86" t="s">
        <v>10</v>
      </c>
      <c r="BL6" s="85" t="s">
        <v>8</v>
      </c>
      <c r="BM6" s="86" t="s">
        <v>10</v>
      </c>
      <c r="BN6" s="86" t="s">
        <v>10</v>
      </c>
      <c r="BO6" s="86" t="s">
        <v>10</v>
      </c>
      <c r="BP6" s="86" t="s">
        <v>10</v>
      </c>
      <c r="BQ6" s="86" t="s">
        <v>10</v>
      </c>
      <c r="BR6" s="86" t="s">
        <v>10</v>
      </c>
      <c r="BS6" s="86" t="s">
        <v>10</v>
      </c>
      <c r="BT6" s="86" t="s">
        <v>10</v>
      </c>
      <c r="BU6" s="86" t="s">
        <v>7</v>
      </c>
      <c r="BV6" s="250" t="s">
        <v>7</v>
      </c>
      <c r="BW6" s="250" t="s">
        <v>7</v>
      </c>
      <c r="BX6" s="250" t="s">
        <v>7</v>
      </c>
      <c r="BY6" s="250" t="s">
        <v>7</v>
      </c>
      <c r="BZ6" s="85" t="s">
        <v>7</v>
      </c>
      <c r="CA6" s="150" t="s">
        <v>8</v>
      </c>
      <c r="CB6" s="161" t="s">
        <v>7</v>
      </c>
      <c r="CC6" s="161" t="s">
        <v>8</v>
      </c>
      <c r="CD6" s="161" t="s">
        <v>8</v>
      </c>
      <c r="CE6" s="161" t="s">
        <v>8</v>
      </c>
      <c r="CF6" s="161" t="s">
        <v>8</v>
      </c>
      <c r="CG6" s="161" t="s">
        <v>8</v>
      </c>
      <c r="CH6" s="250" t="s">
        <v>7</v>
      </c>
      <c r="CI6" s="85" t="s">
        <v>8</v>
      </c>
      <c r="CJ6" s="109" t="s">
        <v>7</v>
      </c>
      <c r="CK6" s="85" t="s">
        <v>8</v>
      </c>
      <c r="CL6" s="109" t="s">
        <v>7</v>
      </c>
      <c r="CM6" s="85" t="s">
        <v>8</v>
      </c>
      <c r="CN6" s="162" t="s">
        <v>10</v>
      </c>
      <c r="CO6" s="250" t="s">
        <v>10</v>
      </c>
      <c r="CP6" s="250" t="s">
        <v>10</v>
      </c>
      <c r="CQ6" s="250" t="s">
        <v>8</v>
      </c>
      <c r="CR6" s="250" t="s">
        <v>10</v>
      </c>
      <c r="CS6" s="250" t="s">
        <v>10</v>
      </c>
      <c r="CT6" s="202" t="s">
        <v>7</v>
      </c>
    </row>
    <row r="7" spans="1:99" ht="132">
      <c r="A7" s="222" t="s">
        <v>6</v>
      </c>
      <c r="B7" s="222" t="s">
        <v>855</v>
      </c>
      <c r="C7" s="222" t="s">
        <v>825</v>
      </c>
      <c r="D7" s="222" t="s">
        <v>826</v>
      </c>
      <c r="E7" s="222" t="s">
        <v>827</v>
      </c>
      <c r="F7" s="222" t="s">
        <v>828</v>
      </c>
      <c r="G7" s="93" t="s">
        <v>828</v>
      </c>
      <c r="H7" s="223" t="s">
        <v>829</v>
      </c>
      <c r="I7" s="222" t="s">
        <v>829</v>
      </c>
      <c r="J7" s="222" t="s">
        <v>830</v>
      </c>
      <c r="K7" s="222" t="s">
        <v>830</v>
      </c>
      <c r="L7" s="222" t="s">
        <v>822</v>
      </c>
      <c r="M7" s="222" t="s">
        <v>822</v>
      </c>
      <c r="N7" s="222"/>
      <c r="O7" s="222" t="s">
        <v>840</v>
      </c>
      <c r="P7" s="222" t="s">
        <v>823</v>
      </c>
      <c r="Q7" s="222" t="s">
        <v>823</v>
      </c>
      <c r="R7" s="93">
        <v>1</v>
      </c>
      <c r="S7" s="222">
        <v>5678</v>
      </c>
      <c r="T7" s="222">
        <v>123</v>
      </c>
      <c r="U7" s="222"/>
      <c r="V7" s="222">
        <v>98765</v>
      </c>
      <c r="W7" s="222">
        <v>12344</v>
      </c>
      <c r="X7" s="222"/>
      <c r="Y7" s="222" t="s">
        <v>1038</v>
      </c>
      <c r="Z7" s="222" t="s">
        <v>833</v>
      </c>
      <c r="AA7" s="222" t="s">
        <v>817</v>
      </c>
      <c r="AB7" s="222" t="s">
        <v>834</v>
      </c>
      <c r="AC7" s="222"/>
      <c r="AD7" s="222" t="s">
        <v>835</v>
      </c>
      <c r="AE7" s="109" t="s">
        <v>817</v>
      </c>
      <c r="AF7" s="250" t="s">
        <v>115</v>
      </c>
      <c r="AG7" s="93" t="s">
        <v>1263</v>
      </c>
      <c r="AH7" s="223"/>
      <c r="AI7" s="222"/>
      <c r="AJ7" s="222"/>
      <c r="AK7" s="222"/>
      <c r="AL7" s="222"/>
      <c r="AM7" s="222"/>
      <c r="AN7" s="222"/>
      <c r="AO7" s="222"/>
      <c r="AP7" s="222"/>
      <c r="AQ7" s="222"/>
      <c r="AR7" s="222"/>
      <c r="AS7" s="222"/>
      <c r="AT7" s="222"/>
      <c r="AU7" s="222"/>
      <c r="AV7" s="222"/>
      <c r="AW7" s="222"/>
      <c r="AX7" s="222"/>
      <c r="AY7" s="222"/>
      <c r="AZ7" s="222"/>
      <c r="BA7" s="222"/>
      <c r="BB7" s="222"/>
      <c r="BC7" s="93"/>
      <c r="BD7" s="222" t="s">
        <v>1294</v>
      </c>
      <c r="BE7" s="222" t="s">
        <v>836</v>
      </c>
      <c r="BF7" s="222" t="s">
        <v>1058</v>
      </c>
      <c r="BG7" s="222" t="s">
        <v>823</v>
      </c>
      <c r="BH7" s="222">
        <v>10000000</v>
      </c>
      <c r="BI7" s="222">
        <v>1</v>
      </c>
      <c r="BJ7" s="222">
        <v>71.19</v>
      </c>
      <c r="BK7" s="222"/>
      <c r="BL7" s="93" t="s">
        <v>837</v>
      </c>
      <c r="BM7" s="223"/>
      <c r="BN7" s="222"/>
      <c r="BO7" s="222"/>
      <c r="BP7" s="222"/>
      <c r="BQ7" s="222"/>
      <c r="BR7" s="222"/>
      <c r="BS7" s="222"/>
      <c r="BT7" s="93"/>
      <c r="BU7" s="223">
        <f>-(BZ7-100)/100*BH7+CC7</f>
        <v>-152587.12999999934</v>
      </c>
      <c r="BV7" s="222">
        <f>-(BZ7-100)/100*BH7</f>
        <v>-144587.12999999934</v>
      </c>
      <c r="BW7" s="222">
        <f>BU7</f>
        <v>-152587.12999999934</v>
      </c>
      <c r="BX7" s="222">
        <f>BV7</f>
        <v>-144587.12999999934</v>
      </c>
      <c r="BY7" s="222">
        <f>100+ABS(BU7)*100/BH7</f>
        <v>101.52587129999999</v>
      </c>
      <c r="BZ7" s="93">
        <v>101.44587129999999</v>
      </c>
      <c r="CA7" s="150">
        <f>-10000</f>
        <v>-10000</v>
      </c>
      <c r="CB7" s="298">
        <v>4.1095890410958902E-2</v>
      </c>
      <c r="CC7" s="222">
        <v>-8000</v>
      </c>
      <c r="CD7" s="222">
        <v>0</v>
      </c>
      <c r="CE7" s="222">
        <f>BK7/10000*BH7*(3/12)</f>
        <v>0</v>
      </c>
      <c r="CF7" s="222" t="s">
        <v>838</v>
      </c>
      <c r="CG7" s="222">
        <v>-165000</v>
      </c>
      <c r="CH7" s="222">
        <v>-100</v>
      </c>
      <c r="CI7" s="222" t="s">
        <v>823</v>
      </c>
      <c r="CJ7" s="222">
        <v>-150</v>
      </c>
      <c r="CK7" s="222" t="s">
        <v>823</v>
      </c>
      <c r="CL7" s="222">
        <v>0</v>
      </c>
      <c r="CM7" s="222"/>
      <c r="CN7" s="93"/>
      <c r="CO7" s="223"/>
      <c r="CP7" s="223" t="s">
        <v>832</v>
      </c>
      <c r="CQ7" s="222"/>
      <c r="CR7" s="222"/>
      <c r="CS7" s="222"/>
      <c r="CT7" s="93" t="s">
        <v>1385</v>
      </c>
    </row>
    <row r="8" spans="1:99" ht="132">
      <c r="A8" s="222" t="s">
        <v>6</v>
      </c>
      <c r="B8" s="222" t="s">
        <v>855</v>
      </c>
      <c r="C8" s="222" t="s">
        <v>825</v>
      </c>
      <c r="D8" s="222" t="s">
        <v>826</v>
      </c>
      <c r="E8" s="222" t="s">
        <v>827</v>
      </c>
      <c r="F8" s="222" t="s">
        <v>828</v>
      </c>
      <c r="G8" s="93" t="s">
        <v>828</v>
      </c>
      <c r="H8" s="223" t="s">
        <v>829</v>
      </c>
      <c r="I8" s="222" t="s">
        <v>829</v>
      </c>
      <c r="J8" s="222" t="s">
        <v>830</v>
      </c>
      <c r="K8" s="222" t="s">
        <v>830</v>
      </c>
      <c r="L8" s="222" t="s">
        <v>822</v>
      </c>
      <c r="M8" s="222" t="s">
        <v>822</v>
      </c>
      <c r="N8" s="222"/>
      <c r="O8" s="222" t="s">
        <v>831</v>
      </c>
      <c r="P8" s="222" t="s">
        <v>823</v>
      </c>
      <c r="Q8" s="222" t="s">
        <v>823</v>
      </c>
      <c r="R8" s="93">
        <v>1</v>
      </c>
      <c r="S8" s="222">
        <v>4567</v>
      </c>
      <c r="T8" s="222">
        <v>234</v>
      </c>
      <c r="U8" s="222" t="s">
        <v>844</v>
      </c>
      <c r="V8" s="222">
        <v>987651</v>
      </c>
      <c r="W8" s="222">
        <v>12348</v>
      </c>
      <c r="X8" s="222"/>
      <c r="Y8" s="222" t="s">
        <v>845</v>
      </c>
      <c r="Z8" s="222" t="s">
        <v>846</v>
      </c>
      <c r="AA8" s="222" t="s">
        <v>817</v>
      </c>
      <c r="AB8" s="222" t="s">
        <v>834</v>
      </c>
      <c r="AC8" s="222"/>
      <c r="AD8" s="222" t="s">
        <v>847</v>
      </c>
      <c r="AE8" s="109" t="s">
        <v>817</v>
      </c>
      <c r="AF8" s="250"/>
      <c r="AG8" s="93" t="s">
        <v>1263</v>
      </c>
      <c r="AH8" s="223">
        <v>10000000</v>
      </c>
      <c r="AI8" s="222" t="s">
        <v>823</v>
      </c>
      <c r="AJ8" s="222" t="s">
        <v>976</v>
      </c>
      <c r="AK8" s="222"/>
      <c r="AL8" s="222">
        <v>2500</v>
      </c>
      <c r="AM8" s="222" t="s">
        <v>848</v>
      </c>
      <c r="AN8" s="222" t="s">
        <v>849</v>
      </c>
      <c r="AO8" s="222">
        <v>0</v>
      </c>
      <c r="AP8" s="222" t="str">
        <f>AN8</f>
        <v>3M</v>
      </c>
      <c r="AQ8" s="222" t="str">
        <f>AN8</f>
        <v>3M</v>
      </c>
      <c r="AR8" s="222" t="str">
        <f>AN8</f>
        <v>3M</v>
      </c>
      <c r="AS8" s="222">
        <v>10000000</v>
      </c>
      <c r="AT8" s="222" t="s">
        <v>823</v>
      </c>
      <c r="AU8" s="222" t="s">
        <v>979</v>
      </c>
      <c r="AV8" s="222">
        <v>3.5999999999999997E-2</v>
      </c>
      <c r="AW8" s="222">
        <f>AS8*(AV8/100)*(4/6)*(6/12)</f>
        <v>1199.9999999999998</v>
      </c>
      <c r="AX8" s="222"/>
      <c r="AY8" s="222" t="str">
        <f>BB8</f>
        <v>6M</v>
      </c>
      <c r="AZ8" s="222">
        <v>0</v>
      </c>
      <c r="BA8" s="222" t="s">
        <v>850</v>
      </c>
      <c r="BB8" s="222" t="str">
        <f>BA8</f>
        <v>6M</v>
      </c>
      <c r="BC8" s="93" t="str">
        <f>AY8</f>
        <v>6M</v>
      </c>
      <c r="BD8" s="223"/>
      <c r="BE8" s="222"/>
      <c r="BF8" s="222"/>
      <c r="BG8" s="222"/>
      <c r="BH8" s="222"/>
      <c r="BI8" s="222"/>
      <c r="BJ8" s="222"/>
      <c r="BK8" s="222"/>
      <c r="BL8" s="93"/>
      <c r="BM8" s="223"/>
      <c r="BN8" s="222"/>
      <c r="BO8" s="222"/>
      <c r="BP8" s="222"/>
      <c r="BQ8" s="222"/>
      <c r="BR8" s="222"/>
      <c r="BS8" s="222"/>
      <c r="BT8" s="93"/>
      <c r="BU8" s="223">
        <v>-15000</v>
      </c>
      <c r="BV8" s="222">
        <v>-4398.71</v>
      </c>
      <c r="BW8" s="222">
        <v>-15000</v>
      </c>
      <c r="BX8" s="222">
        <v>-4398.71</v>
      </c>
      <c r="BY8" s="222">
        <v>100.15</v>
      </c>
      <c r="BZ8" s="93">
        <v>100.0439871</v>
      </c>
      <c r="CA8" s="150">
        <v>-15000</v>
      </c>
      <c r="CB8" s="298">
        <v>-6.1643835616438353E-2</v>
      </c>
      <c r="CC8" s="222">
        <v>14500</v>
      </c>
      <c r="CD8" s="222"/>
      <c r="CE8" s="222"/>
      <c r="CF8" s="222"/>
      <c r="CG8" s="222">
        <v>-225</v>
      </c>
      <c r="CH8" s="222">
        <v>-200</v>
      </c>
      <c r="CI8" s="222" t="s">
        <v>823</v>
      </c>
      <c r="CJ8" s="222">
        <v>-250</v>
      </c>
      <c r="CK8" s="222" t="s">
        <v>823</v>
      </c>
      <c r="CL8" s="222">
        <v>0</v>
      </c>
      <c r="CM8" s="222"/>
      <c r="CN8" s="93"/>
      <c r="CO8" s="222"/>
      <c r="CP8" s="222"/>
      <c r="CQ8" s="222"/>
      <c r="CR8" s="222"/>
      <c r="CS8" s="222"/>
      <c r="CT8" s="93" t="s">
        <v>1385</v>
      </c>
    </row>
    <row r="9" spans="1:99" ht="132">
      <c r="A9" s="222" t="s">
        <v>6</v>
      </c>
      <c r="B9" s="250" t="s">
        <v>855</v>
      </c>
      <c r="C9" s="222" t="s">
        <v>825</v>
      </c>
      <c r="D9" s="222" t="s">
        <v>826</v>
      </c>
      <c r="E9" s="222" t="s">
        <v>827</v>
      </c>
      <c r="F9" s="222" t="s">
        <v>828</v>
      </c>
      <c r="G9" s="93" t="s">
        <v>828</v>
      </c>
      <c r="H9" s="223" t="s">
        <v>829</v>
      </c>
      <c r="I9" s="222" t="s">
        <v>829</v>
      </c>
      <c r="J9" s="222" t="s">
        <v>830</v>
      </c>
      <c r="K9" s="222" t="s">
        <v>830</v>
      </c>
      <c r="L9" s="222" t="s">
        <v>822</v>
      </c>
      <c r="M9" s="222" t="s">
        <v>822</v>
      </c>
      <c r="N9" s="222"/>
      <c r="O9" s="222" t="s">
        <v>831</v>
      </c>
      <c r="P9" s="222" t="s">
        <v>971</v>
      </c>
      <c r="Q9" s="222" t="s">
        <v>823</v>
      </c>
      <c r="R9" s="93">
        <v>2.0291000000000001</v>
      </c>
      <c r="S9" s="222">
        <v>1187</v>
      </c>
      <c r="T9" s="222">
        <v>123</v>
      </c>
      <c r="U9" s="222" t="s">
        <v>988</v>
      </c>
      <c r="V9" s="222" t="s">
        <v>969</v>
      </c>
      <c r="W9" s="222">
        <v>40421</v>
      </c>
      <c r="X9" s="222"/>
      <c r="Y9" s="222" t="s">
        <v>970</v>
      </c>
      <c r="Z9" s="222" t="s">
        <v>851</v>
      </c>
      <c r="AA9" s="222" t="s">
        <v>817</v>
      </c>
      <c r="AB9" s="222" t="s">
        <v>972</v>
      </c>
      <c r="AC9" s="222"/>
      <c r="AD9" s="222" t="s">
        <v>835</v>
      </c>
      <c r="AE9" s="109" t="s">
        <v>817</v>
      </c>
      <c r="AF9" s="250" t="s">
        <v>115</v>
      </c>
      <c r="AG9" s="93" t="s">
        <v>1263</v>
      </c>
      <c r="AH9" s="223"/>
      <c r="AI9" s="222"/>
      <c r="AJ9" s="222"/>
      <c r="AK9" s="222"/>
      <c r="AL9" s="222"/>
      <c r="AM9" s="222"/>
      <c r="AN9" s="222"/>
      <c r="AO9" s="222"/>
      <c r="AP9" s="222"/>
      <c r="AQ9" s="222"/>
      <c r="AR9" s="222"/>
      <c r="AS9" s="222"/>
      <c r="AT9" s="222"/>
      <c r="AU9" s="222"/>
      <c r="AV9" s="222"/>
      <c r="AW9" s="222"/>
      <c r="AX9" s="222"/>
      <c r="AY9" s="222"/>
      <c r="AZ9" s="222"/>
      <c r="BA9" s="222"/>
      <c r="BB9" s="222"/>
      <c r="BC9" s="93"/>
      <c r="BD9" s="223"/>
      <c r="BE9" s="222"/>
      <c r="BF9" s="222"/>
      <c r="BG9" s="222"/>
      <c r="BH9" s="222"/>
      <c r="BI9" s="222"/>
      <c r="BJ9" s="222"/>
      <c r="BK9" s="222"/>
      <c r="BL9" s="93"/>
      <c r="BM9" s="223" t="s">
        <v>823</v>
      </c>
      <c r="BN9" s="222" t="s">
        <v>971</v>
      </c>
      <c r="BO9" s="222">
        <v>10000000</v>
      </c>
      <c r="BP9" s="222">
        <v>19560000</v>
      </c>
      <c r="BQ9" s="222">
        <v>1.956</v>
      </c>
      <c r="BR9" s="222" t="s">
        <v>826</v>
      </c>
      <c r="BS9" s="222">
        <v>2.0291000000000001</v>
      </c>
      <c r="BT9" s="93">
        <v>1</v>
      </c>
      <c r="BU9" s="223">
        <f>BW9*R9</f>
        <v>-730999.99999999977</v>
      </c>
      <c r="BV9" s="222">
        <f>BU9</f>
        <v>-730999.99999999977</v>
      </c>
      <c r="BW9" s="222">
        <f>BP9/BS9-BO9</f>
        <v>-360258.24257059768</v>
      </c>
      <c r="BX9" s="222">
        <f>BW9</f>
        <v>-360258.24257059768</v>
      </c>
      <c r="BY9" s="222">
        <v>2.0291000000000001</v>
      </c>
      <c r="BZ9" s="93">
        <v>2.0291000000000001</v>
      </c>
      <c r="CA9" s="150">
        <v>-10000</v>
      </c>
      <c r="CB9" s="298">
        <v>4.1095890000000003E-2</v>
      </c>
      <c r="CC9" s="222"/>
      <c r="CD9" s="222"/>
      <c r="CE9" s="222"/>
      <c r="CF9" s="222"/>
      <c r="CG9" s="222">
        <v>0</v>
      </c>
      <c r="CH9" s="222">
        <v>-10</v>
      </c>
      <c r="CI9" s="222" t="s">
        <v>823</v>
      </c>
      <c r="CJ9" s="222">
        <v>-15</v>
      </c>
      <c r="CK9" s="222" t="s">
        <v>823</v>
      </c>
      <c r="CL9" s="222">
        <v>0</v>
      </c>
      <c r="CM9" s="222"/>
      <c r="CN9" s="93">
        <v>0</v>
      </c>
      <c r="CO9" s="222"/>
      <c r="CP9" s="222"/>
      <c r="CQ9" s="222"/>
      <c r="CR9" s="222"/>
      <c r="CS9" s="222"/>
      <c r="CT9" s="93" t="s">
        <v>1385</v>
      </c>
    </row>
    <row r="10" spans="1:99" ht="117" customHeight="1">
      <c r="A10" s="323" t="s">
        <v>3</v>
      </c>
      <c r="B10" s="323" t="s">
        <v>2</v>
      </c>
      <c r="C10" s="323" t="s">
        <v>1</v>
      </c>
      <c r="D10" s="239"/>
      <c r="E10" s="239"/>
      <c r="F10" s="239"/>
      <c r="G10" s="242" t="s">
        <v>0</v>
      </c>
      <c r="H10" s="322" t="s">
        <v>1137</v>
      </c>
      <c r="I10" s="241" t="s">
        <v>1138</v>
      </c>
      <c r="J10" s="239"/>
      <c r="K10" s="242" t="s">
        <v>0</v>
      </c>
      <c r="L10" s="239"/>
      <c r="M10" s="239"/>
      <c r="N10" s="242"/>
      <c r="O10" s="239"/>
      <c r="P10" s="242" t="s">
        <v>1258</v>
      </c>
      <c r="Q10" s="239"/>
      <c r="R10" s="260"/>
      <c r="S10" s="242" t="s">
        <v>1094</v>
      </c>
      <c r="T10" s="239"/>
      <c r="U10" s="242" t="s">
        <v>1062</v>
      </c>
      <c r="V10" s="242" t="s">
        <v>1062</v>
      </c>
      <c r="W10" s="242" t="s">
        <v>1062</v>
      </c>
      <c r="X10" s="239"/>
      <c r="Y10" s="239"/>
      <c r="Z10" s="239"/>
      <c r="AA10" s="239"/>
      <c r="AB10" s="239"/>
      <c r="AC10" s="242" t="s">
        <v>992</v>
      </c>
      <c r="AD10" s="239"/>
      <c r="AE10" s="239"/>
      <c r="AG10" s="252"/>
      <c r="AH10" s="242" t="s">
        <v>1199</v>
      </c>
      <c r="AI10" s="242" t="s">
        <v>1199</v>
      </c>
      <c r="AJ10" s="242" t="s">
        <v>1199</v>
      </c>
      <c r="AK10" s="242" t="s">
        <v>1199</v>
      </c>
      <c r="AL10" s="239"/>
      <c r="AM10" s="242" t="s">
        <v>1199</v>
      </c>
      <c r="AN10" s="239"/>
      <c r="AO10" s="239"/>
      <c r="AP10" s="242" t="s">
        <v>1199</v>
      </c>
      <c r="AQ10" s="239"/>
      <c r="AR10" s="239"/>
      <c r="AS10" s="242" t="s">
        <v>1199</v>
      </c>
      <c r="AT10" s="242" t="s">
        <v>1199</v>
      </c>
      <c r="AU10" s="242" t="s">
        <v>1199</v>
      </c>
      <c r="AV10" s="242" t="s">
        <v>1199</v>
      </c>
      <c r="AW10" s="239"/>
      <c r="AX10" s="242" t="s">
        <v>1199</v>
      </c>
      <c r="AY10" s="239"/>
      <c r="AZ10" s="239"/>
      <c r="BA10" s="242" t="s">
        <v>1199</v>
      </c>
      <c r="BB10" s="239"/>
      <c r="BC10" s="239"/>
      <c r="BD10" s="271" t="s">
        <v>1196</v>
      </c>
      <c r="BE10" s="242" t="s">
        <v>1196</v>
      </c>
      <c r="BF10" s="242"/>
      <c r="BG10" s="242" t="s">
        <v>1196</v>
      </c>
      <c r="BH10" s="242" t="s">
        <v>1196</v>
      </c>
      <c r="BI10" s="242" t="s">
        <v>1197</v>
      </c>
      <c r="BJ10" s="242"/>
      <c r="BK10" s="242" t="s">
        <v>1196</v>
      </c>
      <c r="BL10" s="242"/>
      <c r="BM10" s="271" t="s">
        <v>1198</v>
      </c>
      <c r="BN10" s="242" t="s">
        <v>1198</v>
      </c>
      <c r="BO10" s="242" t="s">
        <v>1198</v>
      </c>
      <c r="BP10" s="242" t="s">
        <v>1198</v>
      </c>
      <c r="BQ10" s="242" t="s">
        <v>1198</v>
      </c>
      <c r="BR10" s="242" t="s">
        <v>1198</v>
      </c>
      <c r="BS10" s="242" t="s">
        <v>1198</v>
      </c>
      <c r="BT10" s="323" t="s">
        <v>1198</v>
      </c>
      <c r="BU10" s="249"/>
      <c r="BV10" s="239"/>
      <c r="BW10" s="239"/>
      <c r="BX10" s="239"/>
      <c r="BY10" s="239"/>
      <c r="BZ10" s="239"/>
      <c r="CA10" s="249"/>
      <c r="CB10" s="249"/>
      <c r="CC10" s="239"/>
      <c r="CD10" s="239"/>
      <c r="CE10" s="239"/>
      <c r="CF10" s="239"/>
      <c r="CG10" s="239"/>
      <c r="CH10" s="239"/>
      <c r="CI10" s="239"/>
      <c r="CJ10" s="239"/>
      <c r="CK10" s="239"/>
      <c r="CN10" s="204" t="s">
        <v>796</v>
      </c>
      <c r="CO10" s="242"/>
      <c r="CP10" s="242" t="s">
        <v>1062</v>
      </c>
      <c r="CQ10" s="242"/>
      <c r="CR10" s="242" t="s">
        <v>1062</v>
      </c>
      <c r="CS10" s="242" t="s">
        <v>1062</v>
      </c>
      <c r="CT10" s="252"/>
    </row>
    <row r="11" spans="1:99">
      <c r="A11" s="7"/>
      <c r="B11" s="239"/>
      <c r="C11" s="239"/>
      <c r="D11" s="239"/>
      <c r="E11" s="239"/>
      <c r="F11" s="239"/>
      <c r="G11" s="239"/>
      <c r="H11" s="249"/>
      <c r="I11" s="239"/>
      <c r="J11" s="239"/>
      <c r="K11" s="239"/>
      <c r="L11" s="239"/>
      <c r="M11" s="239"/>
      <c r="N11" s="239"/>
      <c r="O11" s="239"/>
      <c r="P11" s="239"/>
      <c r="Q11" s="239"/>
      <c r="R11" s="252"/>
      <c r="S11" s="239"/>
      <c r="T11" s="239"/>
      <c r="U11" s="239"/>
      <c r="V11" s="239"/>
      <c r="X11" s="239"/>
      <c r="Y11" s="239"/>
      <c r="Z11" s="239"/>
      <c r="AA11" s="239"/>
      <c r="AB11" s="239"/>
      <c r="AC11" s="239"/>
      <c r="AD11" s="239"/>
      <c r="AE11" s="239"/>
      <c r="AG11" s="252"/>
      <c r="AH11" s="239"/>
      <c r="AI11" s="239"/>
      <c r="AJ11" s="239"/>
      <c r="AK11" s="239"/>
      <c r="AL11" s="239"/>
      <c r="AM11" s="239"/>
      <c r="AN11" s="239"/>
      <c r="AO11" s="239"/>
      <c r="AP11" s="239"/>
      <c r="AQ11" s="239"/>
      <c r="AR11" s="239"/>
      <c r="AS11" s="239"/>
      <c r="AT11" s="239"/>
      <c r="AU11" s="239"/>
      <c r="AV11" s="239"/>
      <c r="AW11" s="239"/>
      <c r="AX11" s="239"/>
      <c r="AY11" s="239"/>
      <c r="AZ11" s="239"/>
      <c r="BA11" s="239"/>
      <c r="BB11" s="239"/>
      <c r="BC11" s="239"/>
      <c r="BD11" s="249"/>
      <c r="BE11" s="239"/>
      <c r="BF11" s="239"/>
      <c r="BG11" s="239"/>
      <c r="BH11" s="239"/>
      <c r="BI11" s="239"/>
      <c r="BJ11" s="239"/>
      <c r="BK11" s="239"/>
      <c r="BL11" s="239"/>
      <c r="BM11" s="249"/>
      <c r="BN11" s="239"/>
      <c r="BO11" s="239"/>
      <c r="BP11" s="239"/>
      <c r="BQ11" s="239"/>
      <c r="BR11" s="239"/>
      <c r="BS11" s="239"/>
      <c r="BT11" s="240"/>
      <c r="BU11" s="249"/>
      <c r="BV11" s="239"/>
      <c r="BW11" s="239"/>
      <c r="BX11" s="239"/>
      <c r="BY11" s="239"/>
      <c r="BZ11" s="239"/>
      <c r="CA11" s="249"/>
      <c r="CB11" s="249"/>
      <c r="CC11" s="239"/>
      <c r="CD11" s="239"/>
      <c r="CE11" s="239"/>
      <c r="CF11" s="239"/>
      <c r="CG11" s="91"/>
      <c r="CH11" s="91"/>
      <c r="CI11" s="91"/>
      <c r="CJ11" s="91"/>
      <c r="CK11" s="91"/>
      <c r="CN11" s="252"/>
      <c r="CO11" s="239"/>
      <c r="CP11" s="239"/>
      <c r="CQ11" s="239"/>
      <c r="CT11" s="252"/>
    </row>
    <row r="12" spans="1:99" s="239" customFormat="1" hidden="1">
      <c r="A12" s="7"/>
      <c r="B12" s="6" t="s">
        <v>115</v>
      </c>
      <c r="C12" s="239" t="s">
        <v>116</v>
      </c>
      <c r="D12" s="6" t="s">
        <v>117</v>
      </c>
      <c r="E12" s="239" t="s">
        <v>118</v>
      </c>
      <c r="F12" s="239" t="s">
        <v>119</v>
      </c>
      <c r="G12" s="239" t="s">
        <v>120</v>
      </c>
      <c r="H12" s="239" t="s">
        <v>121</v>
      </c>
      <c r="I12" s="239" t="s">
        <v>122</v>
      </c>
      <c r="J12" s="239" t="s">
        <v>125</v>
      </c>
      <c r="K12" s="239" t="s">
        <v>183</v>
      </c>
      <c r="L12" s="239" t="s">
        <v>7</v>
      </c>
      <c r="M12" s="239" t="s">
        <v>123</v>
      </c>
      <c r="N12" s="239" t="s">
        <v>124</v>
      </c>
      <c r="O12" s="239" t="s">
        <v>8</v>
      </c>
      <c r="P12" s="239" t="s">
        <v>184</v>
      </c>
      <c r="Q12" s="239" t="s">
        <v>126</v>
      </c>
      <c r="R12" s="239" t="s">
        <v>127</v>
      </c>
      <c r="S12" s="3" t="s">
        <v>132</v>
      </c>
      <c r="T12" s="3" t="s">
        <v>133</v>
      </c>
      <c r="U12" s="3" t="s">
        <v>134</v>
      </c>
      <c r="V12" s="3" t="s">
        <v>136</v>
      </c>
      <c r="W12" s="239" t="s">
        <v>187</v>
      </c>
      <c r="Y12" s="239" t="s">
        <v>137</v>
      </c>
      <c r="Z12" s="239" t="s">
        <v>138</v>
      </c>
      <c r="AA12" s="239" t="s">
        <v>139</v>
      </c>
      <c r="AB12" s="239" t="s">
        <v>188</v>
      </c>
      <c r="AD12" s="239" t="s">
        <v>140</v>
      </c>
      <c r="AE12" s="239" t="s">
        <v>141</v>
      </c>
      <c r="AF12" s="237" t="s">
        <v>142</v>
      </c>
      <c r="AG12" s="237"/>
      <c r="AH12" s="239" t="s">
        <v>145</v>
      </c>
      <c r="AI12" s="239" t="s">
        <v>146</v>
      </c>
      <c r="AK12" s="239" t="s">
        <v>147</v>
      </c>
      <c r="AL12" s="239" t="s">
        <v>148</v>
      </c>
      <c r="AM12" s="239" t="s">
        <v>149</v>
      </c>
      <c r="AN12" s="239" t="s">
        <v>261</v>
      </c>
      <c r="AO12" s="239" t="s">
        <v>260</v>
      </c>
      <c r="AP12" s="239" t="s">
        <v>263</v>
      </c>
      <c r="AQ12" s="239" t="s">
        <v>258</v>
      </c>
      <c r="AR12" s="239" t="s">
        <v>259</v>
      </c>
      <c r="AS12" s="239" t="s">
        <v>266</v>
      </c>
      <c r="AT12" s="239" t="s">
        <v>268</v>
      </c>
      <c r="AV12" s="239" t="s">
        <v>267</v>
      </c>
      <c r="AW12" s="239" t="s">
        <v>271</v>
      </c>
      <c r="AX12" s="239" t="s">
        <v>264</v>
      </c>
      <c r="AY12" s="239" t="s">
        <v>265</v>
      </c>
      <c r="AZ12" s="239" t="s">
        <v>270</v>
      </c>
      <c r="BA12" s="239" t="s">
        <v>512</v>
      </c>
      <c r="BB12" s="239" t="s">
        <v>269</v>
      </c>
      <c r="BC12" s="239" t="s">
        <v>262</v>
      </c>
      <c r="BD12" s="239" t="s">
        <v>272</v>
      </c>
      <c r="BE12" s="239" t="s">
        <v>273</v>
      </c>
      <c r="BF12" s="239" t="s">
        <v>274</v>
      </c>
      <c r="BG12" s="239" t="s">
        <v>513</v>
      </c>
      <c r="BH12" s="239" t="s">
        <v>275</v>
      </c>
      <c r="BJ12" s="91" t="s">
        <v>514</v>
      </c>
      <c r="BK12" s="239" t="s">
        <v>510</v>
      </c>
      <c r="BL12" s="91" t="s">
        <v>276</v>
      </c>
      <c r="BM12" s="91" t="s">
        <v>277</v>
      </c>
      <c r="BN12" s="91" t="s">
        <v>278</v>
      </c>
      <c r="BO12" s="91" t="s">
        <v>279</v>
      </c>
      <c r="BP12" s="239" t="s">
        <v>280</v>
      </c>
      <c r="BQ12" s="239" t="s">
        <v>281</v>
      </c>
      <c r="BR12" s="239" t="s">
        <v>282</v>
      </c>
      <c r="BT12" s="239" t="s">
        <v>283</v>
      </c>
      <c r="BU12" s="239" t="s">
        <v>284</v>
      </c>
      <c r="BV12" s="239" t="s">
        <v>285</v>
      </c>
      <c r="BW12" s="239" t="s">
        <v>286</v>
      </c>
      <c r="BX12" s="239" t="s">
        <v>287</v>
      </c>
      <c r="BY12" s="239" t="s">
        <v>288</v>
      </c>
      <c r="BZ12" s="239" t="s">
        <v>289</v>
      </c>
      <c r="CA12" s="239" t="s">
        <v>290</v>
      </c>
      <c r="CB12" s="239" t="s">
        <v>291</v>
      </c>
      <c r="CC12" s="239" t="s">
        <v>508</v>
      </c>
      <c r="CD12" s="239" t="s">
        <v>292</v>
      </c>
      <c r="CE12" s="239" t="s">
        <v>509</v>
      </c>
      <c r="CF12" s="161" t="s">
        <v>511</v>
      </c>
      <c r="CG12" s="91" t="s">
        <v>293</v>
      </c>
      <c r="CH12" s="91" t="s">
        <v>506</v>
      </c>
      <c r="CI12" s="91"/>
      <c r="CJ12" s="91"/>
      <c r="CK12" s="91"/>
      <c r="CL12" s="237"/>
      <c r="CM12" s="237"/>
      <c r="CO12" s="3"/>
      <c r="CP12" s="3"/>
      <c r="CR12" s="237"/>
      <c r="CS12" s="237"/>
      <c r="CT12" s="237"/>
    </row>
    <row r="13" spans="1:99" s="239" customFormat="1" hidden="1">
      <c r="A13" s="8" t="str">
        <f>A3</f>
        <v>c</v>
      </c>
      <c r="B13" s="6" t="str">
        <f>A13</f>
        <v>c</v>
      </c>
      <c r="C13" s="239" t="str">
        <f>B13</f>
        <v>c</v>
      </c>
      <c r="D13" s="239" t="str">
        <f>D3</f>
        <v>REPORT INFORMATION</v>
      </c>
      <c r="E13" s="239" t="str">
        <f>D13</f>
        <v>REPORT INFORMATION</v>
      </c>
      <c r="F13" s="239" t="str">
        <f>E13</f>
        <v>REPORT INFORMATION</v>
      </c>
      <c r="G13" s="239" t="str">
        <f>F13</f>
        <v>REPORT INFORMATION</v>
      </c>
      <c r="H13" s="239" t="str">
        <f>H3</f>
        <v>ACCOUNT DETAILS</v>
      </c>
      <c r="I13" s="239" t="str">
        <f>H13</f>
        <v>ACCOUNT DETAILS</v>
      </c>
      <c r="J13" s="239" t="str">
        <f>M13</f>
        <v>ACCOUNT DETAILS</v>
      </c>
      <c r="K13" s="239" t="str">
        <f>L13</f>
        <v>ACCOUNT DETAILS</v>
      </c>
      <c r="L13" s="239" t="str">
        <f>J13</f>
        <v>ACCOUNT DETAILS</v>
      </c>
      <c r="M13" s="239" t="str">
        <f>I13</f>
        <v>ACCOUNT DETAILS</v>
      </c>
      <c r="N13" s="239" t="str">
        <f t="shared" ref="N13" si="0">M13</f>
        <v>ACCOUNT DETAILS</v>
      </c>
      <c r="O13" s="239" t="str">
        <f>K13</f>
        <v>ACCOUNT DETAILS</v>
      </c>
      <c r="P13" s="239" t="str">
        <f t="shared" ref="P13:R13" si="1">O13</f>
        <v>ACCOUNT DETAILS</v>
      </c>
      <c r="Q13" s="239" t="str">
        <f t="shared" si="1"/>
        <v>ACCOUNT DETAILS</v>
      </c>
      <c r="R13" s="239" t="str">
        <f t="shared" si="1"/>
        <v>ACCOUNT DETAILS</v>
      </c>
      <c r="S13" s="239" t="e">
        <f>#REF!</f>
        <v>#REF!</v>
      </c>
      <c r="T13" s="239" t="e">
        <f t="shared" ref="T13" si="2">S13</f>
        <v>#REF!</v>
      </c>
      <c r="U13" s="239" t="e">
        <f>T13</f>
        <v>#REF!</v>
      </c>
      <c r="V13" s="239" t="e">
        <f>#REF!</f>
        <v>#REF!</v>
      </c>
      <c r="W13" s="239" t="e">
        <f t="shared" ref="W13" si="3">V13</f>
        <v>#REF!</v>
      </c>
      <c r="Y13" s="239" t="e">
        <f>W13</f>
        <v>#REF!</v>
      </c>
      <c r="Z13" s="239" t="e">
        <f>Y13</f>
        <v>#REF!</v>
      </c>
      <c r="AA13" s="239" t="e">
        <f t="shared" ref="AA13:AB13" si="4">Z13</f>
        <v>#REF!</v>
      </c>
      <c r="AB13" s="239" t="e">
        <f t="shared" si="4"/>
        <v>#REF!</v>
      </c>
      <c r="AD13" s="239" t="e">
        <f t="shared" ref="AD13" si="5">AB13</f>
        <v>#REF!</v>
      </c>
      <c r="AE13" s="239" t="e">
        <f t="shared" ref="AE13" si="6">AD13</f>
        <v>#REF!</v>
      </c>
      <c r="AF13" s="237" t="e">
        <f>AE13</f>
        <v>#REF!</v>
      </c>
      <c r="AG13" s="237"/>
      <c r="AH13" s="239" t="str">
        <f>AH3</f>
        <v>IRS DESCRIPTION</v>
      </c>
      <c r="AI13" s="239" t="str">
        <f>AH13</f>
        <v>IRS DESCRIPTION</v>
      </c>
      <c r="AK13" s="239" t="str">
        <f t="shared" ref="AK13" si="7">AI13</f>
        <v>IRS DESCRIPTION</v>
      </c>
      <c r="AL13" s="239" t="str">
        <f t="shared" ref="AL13:AT13" si="8">AK13</f>
        <v>IRS DESCRIPTION</v>
      </c>
      <c r="AM13" s="239" t="str">
        <f t="shared" si="8"/>
        <v>IRS DESCRIPTION</v>
      </c>
      <c r="AN13" s="239" t="str">
        <f t="shared" si="8"/>
        <v>IRS DESCRIPTION</v>
      </c>
      <c r="AO13" s="239" t="str">
        <f t="shared" si="8"/>
        <v>IRS DESCRIPTION</v>
      </c>
      <c r="AP13" s="239" t="str">
        <f t="shared" si="8"/>
        <v>IRS DESCRIPTION</v>
      </c>
      <c r="AQ13" s="239" t="str">
        <f t="shared" si="8"/>
        <v>IRS DESCRIPTION</v>
      </c>
      <c r="AR13" s="239" t="str">
        <f t="shared" si="8"/>
        <v>IRS DESCRIPTION</v>
      </c>
      <c r="AS13" s="239" t="str">
        <f t="shared" si="8"/>
        <v>IRS DESCRIPTION</v>
      </c>
      <c r="AT13" s="239" t="str">
        <f t="shared" si="8"/>
        <v>IRS DESCRIPTION</v>
      </c>
      <c r="AV13" s="239" t="str">
        <f t="shared" ref="AV13" si="9">AT13</f>
        <v>IRS DESCRIPTION</v>
      </c>
      <c r="AW13" s="239" t="str">
        <f t="shared" ref="AW13:BC13" si="10">AV13</f>
        <v>IRS DESCRIPTION</v>
      </c>
      <c r="AX13" s="239" t="str">
        <f t="shared" si="10"/>
        <v>IRS DESCRIPTION</v>
      </c>
      <c r="AY13" s="239" t="str">
        <f t="shared" si="10"/>
        <v>IRS DESCRIPTION</v>
      </c>
      <c r="AZ13" s="239" t="str">
        <f t="shared" si="10"/>
        <v>IRS DESCRIPTION</v>
      </c>
      <c r="BA13" s="239" t="str">
        <f t="shared" si="10"/>
        <v>IRS DESCRIPTION</v>
      </c>
      <c r="BB13" s="239" t="str">
        <f t="shared" si="10"/>
        <v>IRS DESCRIPTION</v>
      </c>
      <c r="BC13" s="239" t="str">
        <f t="shared" si="10"/>
        <v>IRS DESCRIPTION</v>
      </c>
      <c r="BD13" s="239" t="str">
        <f>BD3</f>
        <v>CDS DESCRIPTION</v>
      </c>
      <c r="BE13" s="239" t="str">
        <f>BD13</f>
        <v>CDS DESCRIPTION</v>
      </c>
      <c r="BF13" s="239" t="str">
        <f>BE13</f>
        <v>CDS DESCRIPTION</v>
      </c>
      <c r="BG13" s="239" t="str">
        <f t="shared" ref="BG13:BH13" si="11">BF13</f>
        <v>CDS DESCRIPTION</v>
      </c>
      <c r="BH13" s="239" t="str">
        <f t="shared" si="11"/>
        <v>CDS DESCRIPTION</v>
      </c>
      <c r="BJ13" s="239" t="str">
        <f>BH13</f>
        <v>CDS DESCRIPTION</v>
      </c>
      <c r="BK13" s="239">
        <f>BK3</f>
        <v>0</v>
      </c>
      <c r="BL13" s="239" t="str">
        <f>BJ13</f>
        <v>CDS DESCRIPTION</v>
      </c>
      <c r="BM13" s="239" t="str">
        <f>BM3</f>
        <v>NDF DESCRIPTION</v>
      </c>
      <c r="BN13" s="239" t="str">
        <f t="shared" ref="BN13:BR13" si="12">BM13</f>
        <v>NDF DESCRIPTION</v>
      </c>
      <c r="BO13" s="239" t="e">
        <f>#REF!</f>
        <v>#REF!</v>
      </c>
      <c r="BP13" s="239" t="e">
        <f t="shared" si="12"/>
        <v>#REF!</v>
      </c>
      <c r="BQ13" s="239" t="e">
        <f t="shared" si="12"/>
        <v>#REF!</v>
      </c>
      <c r="BR13" s="239" t="e">
        <f t="shared" si="12"/>
        <v>#REF!</v>
      </c>
      <c r="BT13" s="239" t="e">
        <f>BR13</f>
        <v>#REF!</v>
      </c>
      <c r="BU13" s="239" t="str">
        <f>BU3</f>
        <v>MTM</v>
      </c>
      <c r="BV13" s="239" t="str">
        <f t="shared" ref="BV13:BZ13" si="13">BU13</f>
        <v>MTM</v>
      </c>
      <c r="BW13" s="239" t="str">
        <f t="shared" si="13"/>
        <v>MTM</v>
      </c>
      <c r="BX13" s="239" t="str">
        <f t="shared" si="13"/>
        <v>MTM</v>
      </c>
      <c r="BY13" s="239" t="str">
        <f t="shared" si="13"/>
        <v>MTM</v>
      </c>
      <c r="BZ13" s="239" t="str">
        <f t="shared" si="13"/>
        <v>MTM</v>
      </c>
      <c r="CA13" s="239" t="str">
        <f t="shared" ref="CA13:CH13" si="14">CA3</f>
        <v>VARIATION MARGIN (CLEARING BROKER)</v>
      </c>
      <c r="CB13" s="239" t="str">
        <f t="shared" si="14"/>
        <v>PRODUCT LIFECYCLE CASH FLOWS</v>
      </c>
      <c r="CC13" s="239">
        <f>CC3</f>
        <v>0</v>
      </c>
      <c r="CD13" s="239">
        <f>CD3</f>
        <v>0</v>
      </c>
      <c r="CE13" s="239">
        <f t="shared" si="14"/>
        <v>0</v>
      </c>
      <c r="CF13" s="161">
        <f t="shared" si="14"/>
        <v>0</v>
      </c>
      <c r="CG13" s="91">
        <f t="shared" si="14"/>
        <v>0</v>
      </c>
      <c r="CH13" s="91">
        <f t="shared" si="14"/>
        <v>0</v>
      </c>
      <c r="CI13" s="91"/>
      <c r="CJ13" s="91"/>
      <c r="CK13" s="91"/>
      <c r="CL13" s="237"/>
      <c r="CM13" s="237"/>
      <c r="CR13" s="237"/>
      <c r="CS13" s="237"/>
      <c r="CT13" s="237"/>
    </row>
    <row r="14" spans="1:99">
      <c r="A14" s="237"/>
      <c r="BT14" s="4"/>
      <c r="CC14" s="239"/>
      <c r="CF14" s="239"/>
    </row>
    <row r="15" spans="1:99" hidden="1">
      <c r="A15" s="239"/>
      <c r="B15" s="239"/>
      <c r="BT15" s="4"/>
      <c r="CC15" s="239"/>
    </row>
    <row r="16" spans="1:99" s="239" customFormat="1" hidden="1">
      <c r="S16" s="237"/>
      <c r="T16" s="237"/>
      <c r="U16" s="237"/>
      <c r="V16" s="237"/>
      <c r="W16" s="237"/>
      <c r="X16" s="237"/>
      <c r="Y16" s="237"/>
      <c r="Z16" s="237"/>
      <c r="AA16" s="237"/>
      <c r="AB16" s="237"/>
      <c r="AC16" s="237"/>
      <c r="AD16" s="237"/>
      <c r="AE16" s="237"/>
      <c r="AF16" s="237"/>
      <c r="AG16" s="237"/>
      <c r="AM16" s="237"/>
      <c r="AN16" s="237"/>
      <c r="AO16" s="237"/>
      <c r="AP16" s="237"/>
      <c r="AQ16" s="237"/>
      <c r="AR16" s="237"/>
      <c r="AS16" s="237"/>
      <c r="AT16" s="237"/>
      <c r="AU16" s="237"/>
      <c r="AV16" s="237"/>
      <c r="AW16" s="237"/>
      <c r="AX16" s="237"/>
      <c r="BT16" s="240"/>
      <c r="CL16" s="237"/>
      <c r="CM16" s="237"/>
      <c r="CO16" s="237"/>
      <c r="CP16" s="237"/>
      <c r="CQ16" s="237"/>
      <c r="CR16" s="237"/>
      <c r="CS16" s="237"/>
      <c r="CT16" s="237"/>
    </row>
    <row r="17" spans="1:98" s="239" customFormat="1" hidden="1">
      <c r="S17" s="237"/>
      <c r="T17" s="237"/>
      <c r="U17" s="237"/>
      <c r="V17" s="237"/>
      <c r="W17" s="237"/>
      <c r="X17" s="237"/>
      <c r="Y17" s="237"/>
      <c r="Z17" s="237"/>
      <c r="AA17" s="237"/>
      <c r="AB17" s="237"/>
      <c r="AC17" s="237"/>
      <c r="AD17" s="237"/>
      <c r="AE17" s="237"/>
      <c r="AF17" s="237"/>
      <c r="AG17" s="237"/>
      <c r="BT17" s="240"/>
      <c r="CL17" s="237"/>
      <c r="CM17" s="237"/>
      <c r="CO17" s="237"/>
      <c r="CP17" s="237"/>
      <c r="CQ17" s="237"/>
      <c r="CR17" s="237"/>
      <c r="CS17" s="237"/>
      <c r="CT17" s="237"/>
    </row>
    <row r="18" spans="1:98">
      <c r="A18" s="237"/>
      <c r="BT18" s="4"/>
      <c r="CC18" s="239"/>
    </row>
    <row r="19" spans="1:98">
      <c r="A19" s="237"/>
      <c r="BT19" s="4"/>
      <c r="CC19" s="239"/>
    </row>
    <row r="20" spans="1:98">
      <c r="A20" s="237"/>
      <c r="BT20" s="4"/>
      <c r="CC20" s="239"/>
    </row>
    <row r="21" spans="1:98">
      <c r="A21" s="237"/>
    </row>
    <row r="22" spans="1:98">
      <c r="A22" s="237"/>
    </row>
    <row r="23" spans="1:98">
      <c r="A23" s="237"/>
    </row>
    <row r="24" spans="1:98">
      <c r="A24" s="237"/>
    </row>
    <row r="25" spans="1:98">
      <c r="A25" s="237"/>
    </row>
    <row r="26" spans="1:98">
      <c r="A26" s="237"/>
    </row>
    <row r="27" spans="1:98">
      <c r="A27" s="237"/>
      <c r="L27" s="88"/>
    </row>
    <row r="28" spans="1:98">
      <c r="A28" s="237"/>
    </row>
    <row r="29" spans="1:98">
      <c r="A29" s="237"/>
    </row>
    <row r="30" spans="1:98">
      <c r="A30" s="237"/>
    </row>
    <row r="31" spans="1:98">
      <c r="A31" s="237"/>
    </row>
    <row r="32" spans="1:98">
      <c r="A32" s="237"/>
    </row>
    <row r="33" spans="1:72">
      <c r="A33" s="237"/>
    </row>
    <row r="34" spans="1:72">
      <c r="A34" s="237"/>
    </row>
    <row r="35" spans="1:72">
      <c r="A35" s="237"/>
    </row>
    <row r="36" spans="1:72">
      <c r="A36" s="237"/>
      <c r="BT36" s="4"/>
    </row>
    <row r="37" spans="1:72">
      <c r="BT37" s="4"/>
    </row>
  </sheetData>
  <mergeCells count="10">
    <mergeCell ref="CO3:CT3"/>
    <mergeCell ref="BM3:BT3"/>
    <mergeCell ref="BU3:BZ3"/>
    <mergeCell ref="CB3:CN3"/>
    <mergeCell ref="B3:C3"/>
    <mergeCell ref="D3:G3"/>
    <mergeCell ref="H3:R3"/>
    <mergeCell ref="S3:AF3"/>
    <mergeCell ref="AH3:BC3"/>
    <mergeCell ref="BD3:BL3"/>
  </mergeCells>
  <pageMargins left="0.7" right="0.7" top="0.75" bottom="0.75" header="0.3" footer="0.3"/>
  <pageSetup paperSize="5" scale="46" fitToWidth="3" orientation="landscape"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249977111117893"/>
    <pageSetUpPr fitToPage="1"/>
  </sheetPr>
  <dimension ref="A1:DC38"/>
  <sheetViews>
    <sheetView zoomScale="80" zoomScaleNormal="80" zoomScaleSheetLayoutView="100" zoomScalePageLayoutView="80" workbookViewId="0">
      <pane xSplit="3" ySplit="4" topLeftCell="CK5" activePane="bottomRight" state="frozen"/>
      <selection pane="topRight" activeCell="D1" sqref="D1"/>
      <selection pane="bottomLeft" activeCell="A4" sqref="A4"/>
      <selection pane="bottomRight" activeCell="CU6" sqref="CU6"/>
    </sheetView>
  </sheetViews>
  <sheetFormatPr baseColWidth="10" defaultColWidth="8.6640625" defaultRowHeight="44" x14ac:dyDescent="0"/>
  <cols>
    <col min="1" max="1" width="8.83203125" style="3" customWidth="1"/>
    <col min="2" max="2" width="11.5" style="237" customWidth="1"/>
    <col min="3" max="3" width="15.5" style="237" customWidth="1"/>
    <col min="4" max="4" width="9.6640625" style="237" customWidth="1"/>
    <col min="5" max="5" width="14" style="237" customWidth="1"/>
    <col min="6" max="7" width="9.6640625" style="237" customWidth="1"/>
    <col min="8" max="8" width="13.1640625" style="237" customWidth="1"/>
    <col min="9" max="9" width="11.5" style="237" customWidth="1"/>
    <col min="10" max="10" width="10.33203125" style="237" customWidth="1"/>
    <col min="11" max="11" width="9.6640625" style="237" customWidth="1"/>
    <col min="12" max="12" width="12.5" style="237" customWidth="1"/>
    <col min="13" max="13" width="9.6640625" style="237" customWidth="1"/>
    <col min="14" max="14" width="13.5" style="237" customWidth="1"/>
    <col min="15" max="15" width="23" style="237" customWidth="1"/>
    <col min="16" max="20" width="9.6640625" style="237" customWidth="1"/>
    <col min="21" max="21" width="13.5" style="237" customWidth="1"/>
    <col min="22" max="25" width="9.6640625" style="237" customWidth="1"/>
    <col min="26" max="26" width="11.1640625" style="237" customWidth="1"/>
    <col min="27" max="31" width="9.6640625" style="237" customWidth="1"/>
    <col min="32" max="32" width="8.6640625" style="237"/>
    <col min="33" max="33" width="18" style="237" customWidth="1"/>
    <col min="34" max="41" width="9.6640625" style="237" customWidth="1"/>
    <col min="42" max="43" width="8.6640625" style="237"/>
    <col min="44" max="44" width="11.5" style="237" customWidth="1"/>
    <col min="45" max="48" width="9.6640625" style="237" customWidth="1"/>
    <col min="49" max="49" width="8.33203125" style="237" customWidth="1"/>
    <col min="50" max="52" width="9.6640625" style="237" customWidth="1"/>
    <col min="53" max="53" width="8.6640625" style="237"/>
    <col min="54" max="54" width="9.6640625" style="237" customWidth="1"/>
    <col min="55" max="55" width="12" style="237" customWidth="1"/>
    <col min="56" max="71" width="8.6640625" style="237"/>
    <col min="72" max="72" width="13.6640625" style="237" customWidth="1"/>
    <col min="73" max="76" width="8.6640625" style="237" customWidth="1"/>
    <col min="77" max="77" width="10.1640625" style="237" customWidth="1"/>
    <col min="78" max="78" width="8.6640625" style="237" customWidth="1"/>
    <col min="79" max="80" width="14" style="237" customWidth="1"/>
    <col min="81" max="92" width="8.6640625" style="237" customWidth="1"/>
    <col min="93" max="93" width="15.1640625" style="237" customWidth="1"/>
    <col min="94" max="94" width="13.5" style="237" customWidth="1"/>
    <col min="95" max="95" width="9.6640625" style="237" customWidth="1"/>
    <col min="96" max="97" width="8.6640625" style="237" customWidth="1"/>
    <col min="98" max="98" width="11.5" style="237" customWidth="1"/>
    <col min="99" max="106" width="10.33203125" style="237" customWidth="1"/>
    <col min="107" max="16384" width="8.6640625" style="237"/>
  </cols>
  <sheetData>
    <row r="1" spans="1:107" ht="23.25" customHeight="1">
      <c r="A1" s="3" t="s">
        <v>1053</v>
      </c>
      <c r="B1" s="88" t="s">
        <v>1284</v>
      </c>
      <c r="CO1" s="239"/>
      <c r="CP1" s="239"/>
      <c r="CQ1" s="239"/>
      <c r="CR1" s="239"/>
      <c r="CS1" s="239"/>
      <c r="CT1" s="327"/>
      <c r="DC1" s="249"/>
    </row>
    <row r="2" spans="1:107" s="12" customFormat="1" ht="20" customHeight="1">
      <c r="A2" s="4" t="s">
        <v>12</v>
      </c>
      <c r="B2" s="80" t="s">
        <v>191</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289"/>
    </row>
    <row r="3" spans="1:107" ht="33.75" customHeight="1">
      <c r="A3" s="4" t="s">
        <v>12</v>
      </c>
      <c r="B3" s="451" t="s">
        <v>74</v>
      </c>
      <c r="C3" s="467"/>
      <c r="D3" s="468" t="s">
        <v>73</v>
      </c>
      <c r="E3" s="469"/>
      <c r="F3" s="469"/>
      <c r="G3" s="469"/>
      <c r="H3" s="470" t="s">
        <v>72</v>
      </c>
      <c r="I3" s="443"/>
      <c r="J3" s="443"/>
      <c r="K3" s="443"/>
      <c r="L3" s="443"/>
      <c r="M3" s="443"/>
      <c r="N3" s="443"/>
      <c r="O3" s="443"/>
      <c r="P3" s="443"/>
      <c r="Q3" s="443"/>
      <c r="R3" s="443"/>
      <c r="S3" s="449" t="s">
        <v>26</v>
      </c>
      <c r="T3" s="453"/>
      <c r="U3" s="453"/>
      <c r="V3" s="453"/>
      <c r="W3" s="453"/>
      <c r="X3" s="453"/>
      <c r="Y3" s="453"/>
      <c r="Z3" s="453"/>
      <c r="AA3" s="453"/>
      <c r="AB3" s="453"/>
      <c r="AC3" s="453"/>
      <c r="AD3" s="453"/>
      <c r="AE3" s="453"/>
      <c r="AF3" s="453"/>
      <c r="AG3" s="276"/>
      <c r="AH3" s="470" t="s">
        <v>193</v>
      </c>
      <c r="AI3" s="443"/>
      <c r="AJ3" s="443"/>
      <c r="AK3" s="443"/>
      <c r="AL3" s="443"/>
      <c r="AM3" s="443"/>
      <c r="AN3" s="443"/>
      <c r="AO3" s="443"/>
      <c r="AP3" s="443"/>
      <c r="AQ3" s="443"/>
      <c r="AR3" s="443"/>
      <c r="AS3" s="443"/>
      <c r="AT3" s="443"/>
      <c r="AU3" s="443"/>
      <c r="AV3" s="443"/>
      <c r="AW3" s="443"/>
      <c r="AX3" s="443"/>
      <c r="AY3" s="443"/>
      <c r="AZ3" s="443"/>
      <c r="BA3" s="443"/>
      <c r="BB3" s="443"/>
      <c r="BC3" s="471"/>
      <c r="BD3" s="472" t="s">
        <v>194</v>
      </c>
      <c r="BE3" s="473"/>
      <c r="BF3" s="473"/>
      <c r="BG3" s="473"/>
      <c r="BH3" s="473"/>
      <c r="BI3" s="473"/>
      <c r="BJ3" s="473"/>
      <c r="BK3" s="473"/>
      <c r="BL3" s="474"/>
      <c r="BM3" s="458" t="s">
        <v>195</v>
      </c>
      <c r="BN3" s="459"/>
      <c r="BO3" s="459"/>
      <c r="BP3" s="459"/>
      <c r="BQ3" s="459"/>
      <c r="BR3" s="459"/>
      <c r="BS3" s="459"/>
      <c r="BT3" s="460"/>
      <c r="BU3" s="461" t="s">
        <v>196</v>
      </c>
      <c r="BV3" s="462"/>
      <c r="BW3" s="462"/>
      <c r="BX3" s="462"/>
      <c r="BY3" s="462"/>
      <c r="BZ3" s="463"/>
      <c r="CA3" s="332" t="s">
        <v>69</v>
      </c>
      <c r="CB3" s="464" t="s">
        <v>158</v>
      </c>
      <c r="CC3" s="465"/>
      <c r="CD3" s="465"/>
      <c r="CE3" s="465"/>
      <c r="CF3" s="465"/>
      <c r="CG3" s="465"/>
      <c r="CH3" s="465"/>
      <c r="CI3" s="465"/>
      <c r="CJ3" s="465"/>
      <c r="CK3" s="465"/>
      <c r="CL3" s="465"/>
      <c r="CM3" s="465"/>
      <c r="CN3" s="466"/>
      <c r="CO3" s="476" t="s">
        <v>1278</v>
      </c>
      <c r="CP3" s="477"/>
      <c r="CQ3" s="477"/>
      <c r="CR3" s="477"/>
      <c r="CS3" s="477"/>
      <c r="CT3" s="478"/>
      <c r="CU3" s="475" t="s">
        <v>1425</v>
      </c>
      <c r="CV3" s="475"/>
      <c r="CW3" s="475"/>
      <c r="CX3" s="475"/>
      <c r="CY3" s="475"/>
      <c r="CZ3" s="475"/>
      <c r="DA3" s="475"/>
      <c r="DB3" s="475"/>
      <c r="DC3" s="249"/>
    </row>
    <row r="4" spans="1:107" ht="60.75" customHeight="1">
      <c r="A4" s="3" t="s">
        <v>67</v>
      </c>
      <c r="B4" s="76" t="s">
        <v>1003</v>
      </c>
      <c r="C4" s="76" t="s">
        <v>65</v>
      </c>
      <c r="D4" s="225" t="s">
        <v>64</v>
      </c>
      <c r="E4" s="308" t="s">
        <v>63</v>
      </c>
      <c r="F4" s="308" t="s">
        <v>62</v>
      </c>
      <c r="G4" s="149" t="s">
        <v>61</v>
      </c>
      <c r="H4" s="225" t="s">
        <v>60</v>
      </c>
      <c r="I4" s="308" t="s">
        <v>59</v>
      </c>
      <c r="J4" s="308" t="s">
        <v>58</v>
      </c>
      <c r="K4" s="308" t="s">
        <v>57</v>
      </c>
      <c r="L4" s="308" t="s">
        <v>56</v>
      </c>
      <c r="M4" s="308" t="s">
        <v>55</v>
      </c>
      <c r="N4" s="308" t="s">
        <v>102</v>
      </c>
      <c r="O4" s="308" t="s">
        <v>54</v>
      </c>
      <c r="P4" s="308" t="s">
        <v>52</v>
      </c>
      <c r="Q4" s="308" t="s">
        <v>51</v>
      </c>
      <c r="R4" s="226" t="s">
        <v>49</v>
      </c>
      <c r="S4" s="308" t="s">
        <v>200</v>
      </c>
      <c r="T4" s="308" t="s">
        <v>201</v>
      </c>
      <c r="U4" s="308" t="s">
        <v>202</v>
      </c>
      <c r="V4" s="308" t="s">
        <v>1052</v>
      </c>
      <c r="W4" s="308" t="s">
        <v>205</v>
      </c>
      <c r="X4" s="308" t="s">
        <v>1037</v>
      </c>
      <c r="Y4" s="308" t="s">
        <v>206</v>
      </c>
      <c r="Z4" s="308" t="s">
        <v>53</v>
      </c>
      <c r="AA4" s="308" t="s">
        <v>207</v>
      </c>
      <c r="AB4" s="308" t="s">
        <v>208</v>
      </c>
      <c r="AC4" s="308" t="s">
        <v>991</v>
      </c>
      <c r="AD4" s="308" t="s">
        <v>209</v>
      </c>
      <c r="AE4" s="308" t="s">
        <v>210</v>
      </c>
      <c r="AF4" s="308" t="s">
        <v>211</v>
      </c>
      <c r="AG4" s="149" t="s">
        <v>1046</v>
      </c>
      <c r="AH4" s="225" t="s">
        <v>856</v>
      </c>
      <c r="AI4" s="308" t="s">
        <v>857</v>
      </c>
      <c r="AJ4" s="308" t="s">
        <v>975</v>
      </c>
      <c r="AK4" s="308" t="s">
        <v>858</v>
      </c>
      <c r="AL4" s="308" t="s">
        <v>859</v>
      </c>
      <c r="AM4" s="308" t="s">
        <v>860</v>
      </c>
      <c r="AN4" s="308" t="s">
        <v>861</v>
      </c>
      <c r="AO4" s="308" t="s">
        <v>862</v>
      </c>
      <c r="AP4" s="308" t="s">
        <v>863</v>
      </c>
      <c r="AQ4" s="308" t="s">
        <v>864</v>
      </c>
      <c r="AR4" s="308" t="s">
        <v>865</v>
      </c>
      <c r="AS4" s="308" t="s">
        <v>866</v>
      </c>
      <c r="AT4" s="308" t="s">
        <v>867</v>
      </c>
      <c r="AU4" s="308" t="s">
        <v>977</v>
      </c>
      <c r="AV4" s="308" t="s">
        <v>868</v>
      </c>
      <c r="AW4" s="308" t="s">
        <v>869</v>
      </c>
      <c r="AX4" s="308" t="s">
        <v>870</v>
      </c>
      <c r="AY4" s="308" t="s">
        <v>871</v>
      </c>
      <c r="AZ4" s="308" t="s">
        <v>872</v>
      </c>
      <c r="BA4" s="308" t="s">
        <v>873</v>
      </c>
      <c r="BB4" s="308" t="s">
        <v>874</v>
      </c>
      <c r="BC4" s="226" t="s">
        <v>875</v>
      </c>
      <c r="BD4" s="225" t="s">
        <v>878</v>
      </c>
      <c r="BE4" s="308" t="s">
        <v>879</v>
      </c>
      <c r="BF4" s="308" t="s">
        <v>880</v>
      </c>
      <c r="BG4" s="308" t="s">
        <v>881</v>
      </c>
      <c r="BH4" s="308" t="s">
        <v>882</v>
      </c>
      <c r="BI4" s="308" t="s">
        <v>1070</v>
      </c>
      <c r="BJ4" s="308" t="s">
        <v>237</v>
      </c>
      <c r="BK4" s="308" t="s">
        <v>255</v>
      </c>
      <c r="BL4" s="226" t="s">
        <v>883</v>
      </c>
      <c r="BM4" s="225" t="s">
        <v>885</v>
      </c>
      <c r="BN4" s="308" t="s">
        <v>886</v>
      </c>
      <c r="BO4" s="308" t="s">
        <v>887</v>
      </c>
      <c r="BP4" s="308" t="s">
        <v>888</v>
      </c>
      <c r="BQ4" s="308" t="s">
        <v>243</v>
      </c>
      <c r="BR4" s="308" t="s">
        <v>889</v>
      </c>
      <c r="BS4" s="227" t="s">
        <v>890</v>
      </c>
      <c r="BT4" s="226" t="s">
        <v>245</v>
      </c>
      <c r="BU4" s="225" t="s">
        <v>246</v>
      </c>
      <c r="BV4" s="308" t="s">
        <v>247</v>
      </c>
      <c r="BW4" s="308" t="s">
        <v>248</v>
      </c>
      <c r="BX4" s="308" t="s">
        <v>249</v>
      </c>
      <c r="BY4" s="308" t="s">
        <v>250</v>
      </c>
      <c r="BZ4" s="226" t="s">
        <v>251</v>
      </c>
      <c r="CA4" s="203" t="s">
        <v>252</v>
      </c>
      <c r="CB4" s="225" t="s">
        <v>36</v>
      </c>
      <c r="CC4" s="308" t="s">
        <v>253</v>
      </c>
      <c r="CD4" s="308" t="s">
        <v>254</v>
      </c>
      <c r="CE4" s="308" t="s">
        <v>35</v>
      </c>
      <c r="CF4" s="308" t="s">
        <v>256</v>
      </c>
      <c r="CG4" s="308" t="s">
        <v>34</v>
      </c>
      <c r="CH4" s="308" t="s">
        <v>895</v>
      </c>
      <c r="CI4" s="308" t="s">
        <v>903</v>
      </c>
      <c r="CJ4" s="308" t="s">
        <v>896</v>
      </c>
      <c r="CK4" s="308" t="s">
        <v>902</v>
      </c>
      <c r="CL4" s="308" t="s">
        <v>897</v>
      </c>
      <c r="CM4" s="308" t="s">
        <v>815</v>
      </c>
      <c r="CN4" s="149" t="s">
        <v>795</v>
      </c>
      <c r="CO4" s="149" t="s">
        <v>1346</v>
      </c>
      <c r="CP4" s="149" t="s">
        <v>1342</v>
      </c>
      <c r="CQ4" s="149" t="s">
        <v>1304</v>
      </c>
      <c r="CR4" s="149" t="s">
        <v>1040</v>
      </c>
      <c r="CS4" s="149" t="s">
        <v>1302</v>
      </c>
      <c r="CT4" s="268" t="s">
        <v>1045</v>
      </c>
      <c r="CU4" s="149" t="s">
        <v>1405</v>
      </c>
      <c r="CV4" s="149" t="s">
        <v>1406</v>
      </c>
      <c r="CW4" s="149" t="s">
        <v>1407</v>
      </c>
      <c r="CX4" s="149" t="s">
        <v>1408</v>
      </c>
      <c r="CY4" s="149" t="s">
        <v>1409</v>
      </c>
      <c r="CZ4" s="149" t="s">
        <v>1410</v>
      </c>
      <c r="DA4" s="149" t="s">
        <v>1411</v>
      </c>
      <c r="DB4" s="149" t="s">
        <v>1412</v>
      </c>
      <c r="DC4" s="249"/>
    </row>
    <row r="5" spans="1:107" ht="252" customHeight="1">
      <c r="A5" s="3" t="s">
        <v>12</v>
      </c>
      <c r="B5" s="312" t="s">
        <v>26</v>
      </c>
      <c r="C5" s="109" t="str">
        <f>VLOOKUP(C4,'Data Fields'!$B:$E,3,0)</f>
        <v>Indicates column order of nested data occurring in multiple lines, separated by ":".  This provides a unique key for sub groupings and subtotal lines.  Note that columns so indicated should contain "NET" on lines that contain the net of their values.</v>
      </c>
      <c r="D5" s="109" t="str">
        <f>VLOOKUP(D4,'Data Fields'!$B:$E,3,0)</f>
        <v>Date on which all reported data was current.</v>
      </c>
      <c r="E5" s="109" t="str">
        <f>VLOOKUP(E4,'Data Fields'!$B:$E,3,0)</f>
        <v>Date and time when report was generated.</v>
      </c>
      <c r="F5" s="109" t="str">
        <f>VLOOKUP(F4,'Data Fields'!$B:$E,3,0)</f>
        <v>The name of the clearing firm</v>
      </c>
      <c r="G5" s="93" t="str">
        <f>VLOOKUP(G4,'Data Fields'!$B:$E,3,0)</f>
        <v>Placeholder for Legal Entity Identifier</v>
      </c>
      <c r="H5" s="208" t="str">
        <f>VLOOKUP(H4,'Data Fields'!$B:$E,3,0)</f>
        <v>Name of the investment manager</v>
      </c>
      <c r="I5" s="109" t="str">
        <f>VLOOKUP(I4,'Data Fields'!$B:$E,3,0)</f>
        <v>Placeholder for Legal Entity Identifier</v>
      </c>
      <c r="J5" s="109" t="str">
        <f>VLOOKUP(J4,'Data Fields'!$B:$E,3,0)</f>
        <v>Name of the client (beneficiary).</v>
      </c>
      <c r="K5" s="109" t="str">
        <f>VLOOKUP(K4,'Data Fields'!$B:$E,3,0)</f>
        <v>Placeholder for Legal Entity Identifier</v>
      </c>
      <c r="L5" s="109" t="str">
        <f>VLOOKUP(L4,'Data Fields'!$B:$E,3,0)</f>
        <v>ID provided by the client to the broker and custodian.</v>
      </c>
      <c r="M5" s="109" t="str">
        <f>VLOOKUP(M4,'Data Fields'!$B:$E,3,0)</f>
        <v>Client account reference at clearing broker</v>
      </c>
      <c r="N5" s="109" t="str">
        <f>VLOOKUP(N4,'Data Fields'!$B:$E,3,0)</f>
        <v>(If applicable) Any distinction used within a client account entity for the purposes of trades, positions, margining, etc.   "NET" indicates multiple Sub Accounts and/or total Account balances.</v>
      </c>
      <c r="O5" s="109" t="str">
        <f>VLOOKUP(O4,'Data Fields'!$B:$E,3,0)</f>
        <v>Code to indicate that account information is specific to named Clearing House only:_x000D_- Chicago Mercantile Exchange _x000D_- CME Clearing Europe Limited _x000D_- EUREX_Clearing _x000D_- LCH Clearnet Ltd _x000D_- LCH Clearnet Ltd FCM _x000D_- LCH.Clearnet LLC (US) _x000D_- ICE Clear Credit LLC _x000D_- ICE Clear Europe _x000D_"NET" indicates multiple CCPs and/or total Clearing Broker balances. Note that netting not allowed at position/trade level.</v>
      </c>
      <c r="P5" s="109" t="str">
        <f>'Data Fields'!D27</f>
        <v>Local currency for the account.  I.e., Trade Currency or Transaction Currency.</v>
      </c>
      <c r="Q5" s="109" t="str">
        <f>VLOOKUP(Q4,'Data Fields'!$B:$E,3,0)</f>
        <v>Base currency for the account</v>
      </c>
      <c r="R5" s="217" t="str">
        <f>VLOOKUP(R4,'Data Fields'!$B:$E,3,0)</f>
        <v>The FX rate used to convert Local Currency to Account Base Currency.  Use the convention Local/Base for all currency pairs.</v>
      </c>
      <c r="S5" s="317" t="s">
        <v>1350</v>
      </c>
      <c r="T5" s="317" t="s">
        <v>1295</v>
      </c>
      <c r="U5" s="317" t="s">
        <v>1344</v>
      </c>
      <c r="V5" s="109" t="str">
        <f>VLOOKUP(V4,'Data Fields'!$B:$E,3,0)</f>
        <v>Trade or position ID at Clearing Broker</v>
      </c>
      <c r="W5" s="317" t="str">
        <f>VLOOKUP(W4,'Data Fields'!$B:$E,3,0)</f>
        <v>Trade ID on Affirmation Platform or SEF, e.g. MarketWire ID</v>
      </c>
      <c r="X5" s="109" t="str">
        <f>VLOOKUP(X4,'Data Fields'!$B:$E,3,0)</f>
        <v>Client identified ID, for internal matching.</v>
      </c>
      <c r="Y5" s="109" t="str">
        <f>VLOOKUP(Y4,'Data Fields'!$B:$E,3,0)</f>
        <v>Reference code supplied by the client for trade compression or other groupings; EIDs, Netting Strings and Swap Indicators should be reported here.</v>
      </c>
      <c r="Z5" s="109" t="s">
        <v>1390</v>
      </c>
      <c r="AA5" s="109" t="str">
        <f>VLOOKUP(AA4,'Data Fields'!$B:$E,3,0)</f>
        <v>Trade execution date</v>
      </c>
      <c r="AB5" s="109" t="str">
        <f>VLOOKUP(AB4,'Data Fields'!$B:$E,3,0)</f>
        <v>Trade effective date</v>
      </c>
      <c r="AC5" s="109" t="str">
        <f>VLOOKUP(AC4,'Data Fields'!$B:$E,3,0)</f>
        <v>Date on which payment is made for FRAs</v>
      </c>
      <c r="AD5" s="109" t="str">
        <f>VLOOKUP(AD4,'Data Fields'!$B:$E,3,0)</f>
        <v>Trade maturity date</v>
      </c>
      <c r="AE5" s="109" t="str">
        <f>VLOOKUP(AE4,'Data Fields'!$B:$E,3,0)</f>
        <v>Date on which the trade was accepted for clearing</v>
      </c>
      <c r="AF5" s="109" t="str">
        <f>VLOOKUP(AF4,'Data Fields'!$B:$E,3,0)</f>
        <v>Buy/Sell indicator for Credit trades: B=Buy, S=Sell (from the perspective of client/end user). Additional "S" can be used for IRS Swaption</v>
      </c>
      <c r="AG5" s="222" t="s">
        <v>1338</v>
      </c>
      <c r="AH5" s="86" t="str">
        <f>VLOOKUP(AH4,'Data Fields'!$B:$E,3,0)</f>
        <v>Notional of receive leg.  Note that in the case of ZCS, a leg that is characterised by a single ending known payment should list that payment amount here.</v>
      </c>
      <c r="AI5" s="109" t="str">
        <f>VLOOKUP(AI4,'Data Fields'!$B:$E,3,0)</f>
        <v>Currency of the receiver leg.</v>
      </c>
      <c r="AJ5" s="109" t="str">
        <f>VLOOKUP(AJ4,'Data Fields'!$B:$E,3,0)</f>
        <v>The coupon type for the receiver leg: "Fixed / Floating"</v>
      </c>
      <c r="AK5" s="109" t="str">
        <f>VLOOKUP(AK4,'Data Fields'!$B:$E,3,0)</f>
        <v>Fixed rate of the receiver leg.</v>
      </c>
      <c r="AL5" s="109" t="str">
        <f>VLOOKUP(AL4,'Data Fields'!$B:$E,3,0)</f>
        <v>Accrued coupon interst for the receiver leg.</v>
      </c>
      <c r="AM5" s="109" t="str">
        <f>VLOOKUP(AM4,'Data Fields'!$B:$E,3,0)</f>
        <v>Specified floating rate index of the receiver leg; USD LIBOR, GBP, LIBOR, JPY LIBOR, etc.</v>
      </c>
      <c r="AN5" s="109" t="str">
        <f>VLOOKUP(AN4,'Data Fields'!$B:$E,3,0)</f>
        <v>The tenor, 1M, 3M, 6M, 1Y etc., of the underlying floating rate index for the receiver leg.</v>
      </c>
      <c r="AO5" s="109" t="str">
        <f>VLOOKUP(AO4,'Data Fields'!$B:$E,3,0)</f>
        <v>Current quoted spread above the floating index rate for the receiver leg, in basis points</v>
      </c>
      <c r="AP5" s="109" t="str">
        <f>VLOOKUP(AP4,'Data Fields'!$B:$E,3,0)</f>
        <v>Frequency, 1M, 3M, 6M, 1Y etc., of coupon payments for the receiver leg.</v>
      </c>
      <c r="AQ5" s="109" t="str">
        <f>VLOOKUP(AQ4,'Data Fields'!$B:$E,3,0)</f>
        <v>Frequency, 1M, 3M, 6M, 1Y etc., with which the reference rate resets to the floating rate index for the receiver leg.</v>
      </c>
      <c r="AR5" s="109" t="str">
        <f>VLOOKUP(AR4,'Data Fields'!$B:$E,3,0)</f>
        <v>Frequency, 1M, 3M, 6M, 1Y etc., with which the floating rate is calculated based on reference rates for the receiver leg.</v>
      </c>
      <c r="AS5" s="109" t="str">
        <f>VLOOKUP(AS4,'Data Fields'!$B:$E,3,0)</f>
        <v>Notional of the payer leg.  Note that in the case of ZCS, a leg that is characterised by a single ending known payment should list that payment amount here.</v>
      </c>
      <c r="AT5" s="109" t="str">
        <f>VLOOKUP(AT4,'Data Fields'!$B:$E,3,0)</f>
        <v>Currency of the payer leg.</v>
      </c>
      <c r="AU5" s="109" t="str">
        <f>VLOOKUP(AU4,'Data Fields'!$B:$E,3,0)</f>
        <v>The coupon type for the payer leg: "Fixed / Floating"</v>
      </c>
      <c r="AV5" s="109" t="str">
        <f>VLOOKUP(AV4,'Data Fields'!$B:$E,3,0)</f>
        <v>Applicable rate for the payer leg</v>
      </c>
      <c r="AW5" s="109" t="str">
        <f>VLOOKUP(AW4,'Data Fields'!$B:$E,3,0)</f>
        <v>Accrued copuon interst for the payer leg.</v>
      </c>
      <c r="AX5" s="109" t="str">
        <f>VLOOKUP(AX4,'Data Fields'!$B:$E,3,0)</f>
        <v>Specified floating rate index of the payer leg; USD LIBOR, GBP, LIBOR, JPY LIBOR, etc.</v>
      </c>
      <c r="AY5" s="109" t="str">
        <f>VLOOKUP(AY4,'Data Fields'!$B:$E,3,0)</f>
        <v>The tenor, 1M, 3M, 6M, 1Y etc., of the underlying floating rate index.</v>
      </c>
      <c r="AZ5" s="109" t="str">
        <f>VLOOKUP(AZ4,'Data Fields'!$B:$E,3,0)</f>
        <v>Current quoted spread above the Index paid, in basis points</v>
      </c>
      <c r="BA5" s="109" t="str">
        <f>VLOOKUP(BA4,'Data Fields'!$B:$E,3,0)</f>
        <v>Frequency, 1M, 3M, 6M, 1Y etc., of coupon payments for the receiver leg.</v>
      </c>
      <c r="BB5" s="109" t="str">
        <f>VLOOKUP(BB4,'Data Fields'!$B:$E,3,0)</f>
        <v>Frequency, 1M, 3M, 6M, 1Y etc., with which the reference rate resets to the floating rate index for the receiver leg.</v>
      </c>
      <c r="BC5" s="217" t="str">
        <f>VLOOKUP(BC4,'Data Fields'!$B:$E,3,0)</f>
        <v>Frequency, 1M, 3M, 6M, 1Y etc., with which the floating rate is calculated based on reference rates for the receiver leg.</v>
      </c>
      <c r="BD5" s="208" t="str">
        <f>VLOOKUP(BD4,'Data Fields'!$B:$E,3,0)</f>
        <v xml:space="preserve">Underlying entity </v>
      </c>
      <c r="BE5" s="109" t="str">
        <f>VLOOKUP(BE4,'Data Fields'!$B:$E,3,0)</f>
        <v>ISIN / CUSIP of obligation</v>
      </c>
      <c r="BF5" s="109" t="str">
        <f>VLOOKUP(BF4,'Data Fields'!$B:$E,3,0)</f>
        <v>SN=Senior, SB=Subordinate and SD=Senior Secured</v>
      </c>
      <c r="BG5" s="109" t="str">
        <f>VLOOKUP(BG4,'Data Fields'!$B:$E,3,0)</f>
        <v>Currency of trade</v>
      </c>
      <c r="BH5" s="109" t="str">
        <f>VLOOKUP(BH4,'Data Fields'!$B:$E,3,0)</f>
        <v>Notional Amount</v>
      </c>
      <c r="BI5" s="109" t="str">
        <f>VLOOKUP(BI4,'Data Fields'!$B:$E,3,0)</f>
        <v>Factor by which notional value adjusts following a credit event. CDX's that have not had a credit event will have a factor of 1.</v>
      </c>
      <c r="BJ5" s="109" t="str">
        <f>VLOOKUP(BJ4,'Data Fields'!$B:$E,3,0)</f>
        <v>Current quoted CDS spread (against equivalent tenor swap rate)</v>
      </c>
      <c r="BK5" s="208" t="str">
        <f>VLOOKUP(BK4,'Data Fields'!$B:$E,3,0)</f>
        <v>Coupon rate for the CDS position</v>
      </c>
      <c r="BL5" s="217" t="str">
        <f>VLOOKUP(BL4,'Data Fields'!$B:$E,3,0)</f>
        <v>The code assigned to the CDS by MarkIt that identifies the referenced entity or the index, series and version</v>
      </c>
      <c r="BM5" s="208" t="str">
        <f>VLOOKUP(BM4,'Data Fields'!$B:$E,3,0)</f>
        <v>Currency that the NDF will settle in</v>
      </c>
      <c r="BN5" s="109" t="str">
        <f>VLOOKUP(BN4,'Data Fields'!$B:$E,3,0)</f>
        <v>Trade currency of the NDF</v>
      </c>
      <c r="BO5" s="109" t="str">
        <f>VLOOKUP(BO4,'Data Fields'!$B:$E,3,0)</f>
        <v>NDF settlement currency amount</v>
      </c>
      <c r="BP5" s="109" t="str">
        <f>VLOOKUP(BP4,'Data Fields'!$B:$E,3,0)</f>
        <v>NDF trade currency amount</v>
      </c>
      <c r="BQ5" s="109" t="str">
        <f>VLOOKUP(BQ4,'Data Fields'!$B:$E,3,0)</f>
        <v>Trade price (FX rate) at execution (Trade Date)</v>
      </c>
      <c r="BR5" s="109" t="str">
        <f>VLOOKUP(BR4,'Data Fields'!$B:$E,3,0)</f>
        <v>Final fixing date for NDF trade</v>
      </c>
      <c r="BS5" s="109" t="str">
        <f>VLOOKUP(BS4,'Data Fields'!$B:$E,3,0)</f>
        <v>FX rate on As Of Date</v>
      </c>
      <c r="BT5" s="93" t="str">
        <f>VLOOKUP(BT4,'Data Fields'!$B:$E,3,0)</f>
        <v>Daily discount factor used by the CH in calculating VM</v>
      </c>
      <c r="BU5" s="208" t="str">
        <f>VLOOKUP(BU4,'Data Fields'!$B:$E,3,0)</f>
        <v xml:space="preserve">Mark to Market dirty price (includes coupon accrual) </v>
      </c>
      <c r="BV5" s="109" t="str">
        <f>VLOOKUP(BV4,'Data Fields'!$B:$E,3,0)</f>
        <v>Mark to Market price exclusive of coupon accrual</v>
      </c>
      <c r="BW5" s="109" t="str">
        <f>VLOOKUP(BW4,'Data Fields'!$B:$E,3,0)</f>
        <v>Mark to Market price (coupon accrual) in Base Currency</v>
      </c>
      <c r="BX5" s="109" t="str">
        <f>VLOOKUP(BX4,'Data Fields'!$B:$E,3,0)</f>
        <v>Mark to Market price exclusive of coupon accrual in Base Currency</v>
      </c>
      <c r="BY5" s="109" t="str">
        <f>VLOOKUP(BY4,'Data Fields'!$B:$E,3,0)</f>
        <v>EOD close dirty price (unfunded price)</v>
      </c>
      <c r="BZ5" s="217" t="str">
        <f>VLOOKUP(BZ4,'Data Fields'!$B:$E,3,0)</f>
        <v>EOD close clean price (unfunded price)</v>
      </c>
      <c r="CA5" s="210" t="str">
        <f>VLOOKUP(CA4,'Data Fields'!$B:$E,3,0)</f>
        <v>Variation Margin Required at the position level, equal to MTM Exposure at COB on As Of Date minus previous MTM Exposure (Clearing Broker)</v>
      </c>
      <c r="CB5" s="208" t="str">
        <f>'Data Fields'!D203</f>
        <v>Daily PAI Amount.  (Report daily.)</v>
      </c>
      <c r="CC5" s="208" t="str">
        <f>VLOOKUP(CC4,'Data Fields'!$B:$E,3,0)</f>
        <v>Accrued (Coupon interest) amount.  Note that in the case of IRS coupons, this field represents the net of Pay and Receive legs.</v>
      </c>
      <c r="CD5" s="208" t="str">
        <f>VLOOKUP(CD4,'Data Fields'!$B:$E,3,0)</f>
        <v>Credit Event Payment on CDS Trade (includes both recovery amount and interest reimbursement).</v>
      </c>
      <c r="CE5" s="208" t="str">
        <f>VLOOKUP(CE4,'Data Fields'!$B:$E,3,0)</f>
        <v>Coupon Payment Amount: Coupons are listed on Settlement Date</v>
      </c>
      <c r="CF5" s="208" t="str">
        <f>VLOOKUP(CF4,'Data Fields'!$B:$E,3,0)</f>
        <v>Payment Date of the Next Coupon</v>
      </c>
      <c r="CG5" s="208" t="str">
        <f>VLOOKUP(CG4,'Data Fields'!$B:$E,3,0)</f>
        <v>Total of trade upfront payments. Shown until settled</v>
      </c>
      <c r="CH5" s="208" t="str">
        <f>VLOOKUP(CH4,'Data Fields'!$B:$E,3,0)</f>
        <v>Total of clearing broker fees charged on As of Date</v>
      </c>
      <c r="CI5" s="208" t="str">
        <f>VLOOKUP(CI4,'Data Fields'!$B:$E,3,0)</f>
        <v>Payment currency for clearing broker fees, if different from reporting currency</v>
      </c>
      <c r="CJ5" s="208" t="str">
        <f>VLOOKUP(CJ4,'Data Fields'!$B:$E,3,0)</f>
        <v>Total of clearing house fees charged on As of Date</v>
      </c>
      <c r="CK5" s="208" t="str">
        <f>VLOOKUP(CK4,'Data Fields'!$B:$E,3,0)</f>
        <v>Payment currency for clearing house fees, if different from reporting currency</v>
      </c>
      <c r="CL5" s="109" t="str">
        <f>VLOOKUP(CL4,'Data Fields'!$B:$E,3,0)</f>
        <v>Total of non-classified fees charged on As of Date</v>
      </c>
      <c r="CM5" s="109" t="str">
        <f>VLOOKUP(CM4,'Data Fields'!$B:$E,3,0)</f>
        <v>Payment currency for non-classified fees</v>
      </c>
      <c r="CN5" s="93" t="str">
        <f>VLOOKUP(CN4,'Data Fields'!$B:$E,3,0)</f>
        <v>Cash settlement payment at maturity of NDF</v>
      </c>
      <c r="CO5" s="208" t="s">
        <v>1351</v>
      </c>
      <c r="CP5" s="208" t="s">
        <v>1345</v>
      </c>
      <c r="CQ5" s="208" t="s">
        <v>1341</v>
      </c>
      <c r="CR5" s="208" t="str">
        <f>VLOOKUP(CR4,'Data Fields'!$B:$E,3,0)</f>
        <v>Netting eligibility identifier provided by the clearinghouse, for example, LIDs from LCH or Netting IDs from CME.</v>
      </c>
      <c r="CS5" s="223" t="str">
        <f>VLOOKUP(CS4,'Data Fields'!$B:$E,3,0)</f>
        <v>Exchange provided ID for coupon blending between trades/positions.</v>
      </c>
      <c r="CT5" s="78" t="str">
        <f>'Data Fields'!D76</f>
        <v>Position or Trade Type: NEW, TERMINATED, MATURED, OPEN.</v>
      </c>
      <c r="CU5" s="208" t="str">
        <f>VLOOKUP(CU4,'Data Fields'!$B:$E,3,0)</f>
        <v>Interpolation method for the receiver leg of an inflation swap as  ‘Linear’ or ‘Piecewise’ aternaitvely 'DIR' or 'Flat'</v>
      </c>
      <c r="CV5" s="208" t="str">
        <f>VLOOKUP(CV4,'Data Fields'!$B:$E,3,0)</f>
        <v xml:space="preserve">Inflation period lag for the receiver leg of an inflation swap EU, FR, US: 3M, 4M, 5M, 6M, 7M, 8M, 9M, 10M, 11M, 12M, UK: 2M, 3M, 4M, 5M, 6M, 7M, 8M, 9M, 10M, 11M, 12M </v>
      </c>
      <c r="CW5" s="208" t="str">
        <f>VLOOKUP(CW4,'Data Fields'!$B:$E,3,0)</f>
        <v>This is the initial level of the underlying index used at the start of the investment term for the receiver leg of an inflation swap</v>
      </c>
      <c r="CX5" s="208" t="str">
        <f>VLOOKUP(CX4,'Data Fields'!$B:$E,3,0)</f>
        <v>This is the final level of the underlying index used in calculating the return for the receiver leg of an inflation swap, and is populated once the final index is known</v>
      </c>
      <c r="CY5" s="208" t="str">
        <f>VLOOKUP(CY4,'Data Fields'!$B:$E,3,0)</f>
        <v>Interpolation method for the payer leg of an inflation swap as  ‘Linear’ or ‘Piecewise’ aternaitvely 'DIR' or 'Flat'</v>
      </c>
      <c r="CZ5" s="208" t="str">
        <f>VLOOKUP(CZ4,'Data Fields'!$B:$E,3,0)</f>
        <v xml:space="preserve">Inflation period lag for the payer leg of an inflation swap EU, FR, US: 3M, 4M, 5M, 6M, 7M, 8M, 9M, 10M, 11M, 12M, UK: 2M, 3M, 4M, 5M, 6M, 7M, 8M, 9M, 10M, 11M, 12M </v>
      </c>
      <c r="DA5" s="208" t="str">
        <f>VLOOKUP(DA4,'Data Fields'!$B:$E,3,0)</f>
        <v>This is the initial level of the underlying index used at the start of the investment term for the payer leg of an inflation swap</v>
      </c>
      <c r="DB5" s="208" t="str">
        <f>VLOOKUP(DB4,'Data Fields'!$B:$E,3,0)</f>
        <v>This is the final level of the underlying index used in calculating the return for the payer leg of an inflation swap and is populated once the final index is known</v>
      </c>
      <c r="DC5" s="249"/>
    </row>
    <row r="6" spans="1:107" ht="33" customHeight="1">
      <c r="A6" s="3" t="s">
        <v>12</v>
      </c>
      <c r="B6" s="308" t="s">
        <v>11</v>
      </c>
      <c r="C6" s="250" t="s">
        <v>7</v>
      </c>
      <c r="D6" s="250" t="s">
        <v>7</v>
      </c>
      <c r="E6" s="250" t="s">
        <v>7</v>
      </c>
      <c r="F6" s="250" t="s">
        <v>7</v>
      </c>
      <c r="G6" s="85" t="s">
        <v>10</v>
      </c>
      <c r="H6" s="86" t="s">
        <v>10</v>
      </c>
      <c r="I6" s="250" t="s">
        <v>10</v>
      </c>
      <c r="J6" s="250" t="s">
        <v>7</v>
      </c>
      <c r="K6" s="250" t="s">
        <v>10</v>
      </c>
      <c r="L6" s="250" t="s">
        <v>7</v>
      </c>
      <c r="M6" s="250" t="s">
        <v>7</v>
      </c>
      <c r="N6" s="250" t="s">
        <v>8</v>
      </c>
      <c r="O6" s="250" t="s">
        <v>7</v>
      </c>
      <c r="P6" s="250" t="s">
        <v>8</v>
      </c>
      <c r="Q6" s="250" t="s">
        <v>7</v>
      </c>
      <c r="R6" s="93" t="s">
        <v>7</v>
      </c>
      <c r="S6" s="250" t="s">
        <v>10</v>
      </c>
      <c r="T6" s="250" t="s">
        <v>8</v>
      </c>
      <c r="U6" s="250" t="s">
        <v>10</v>
      </c>
      <c r="V6" s="250" t="s">
        <v>10</v>
      </c>
      <c r="W6" s="250" t="s">
        <v>10</v>
      </c>
      <c r="X6" s="250" t="s">
        <v>7</v>
      </c>
      <c r="Y6" s="250" t="s">
        <v>8</v>
      </c>
      <c r="Z6" s="250" t="s">
        <v>7</v>
      </c>
      <c r="AA6" s="250" t="s">
        <v>7</v>
      </c>
      <c r="AB6" s="250" t="s">
        <v>7</v>
      </c>
      <c r="AC6" s="85" t="s">
        <v>10</v>
      </c>
      <c r="AD6" s="250" t="s">
        <v>7</v>
      </c>
      <c r="AE6" s="109" t="s">
        <v>8</v>
      </c>
      <c r="AF6" s="109" t="s">
        <v>7</v>
      </c>
      <c r="AG6" s="202" t="s">
        <v>7</v>
      </c>
      <c r="AH6" s="309" t="s">
        <v>10</v>
      </c>
      <c r="AI6" s="250" t="s">
        <v>10</v>
      </c>
      <c r="AJ6" s="250" t="s">
        <v>10</v>
      </c>
      <c r="AK6" s="250" t="s">
        <v>10</v>
      </c>
      <c r="AL6" s="250" t="s">
        <v>8</v>
      </c>
      <c r="AM6" s="250" t="s">
        <v>10</v>
      </c>
      <c r="AN6" s="250" t="s">
        <v>8</v>
      </c>
      <c r="AO6" s="250" t="s">
        <v>8</v>
      </c>
      <c r="AP6" s="250" t="s">
        <v>10</v>
      </c>
      <c r="AQ6" s="250" t="s">
        <v>8</v>
      </c>
      <c r="AR6" s="250" t="s">
        <v>8</v>
      </c>
      <c r="AS6" s="250" t="s">
        <v>10</v>
      </c>
      <c r="AT6" s="250" t="s">
        <v>10</v>
      </c>
      <c r="AU6" s="250" t="s">
        <v>10</v>
      </c>
      <c r="AV6" s="250" t="s">
        <v>10</v>
      </c>
      <c r="AW6" s="250" t="s">
        <v>8</v>
      </c>
      <c r="AX6" s="250" t="s">
        <v>10</v>
      </c>
      <c r="AY6" s="250" t="s">
        <v>8</v>
      </c>
      <c r="AZ6" s="250" t="s">
        <v>8</v>
      </c>
      <c r="BA6" s="250" t="s">
        <v>10</v>
      </c>
      <c r="BB6" s="250" t="s">
        <v>8</v>
      </c>
      <c r="BC6" s="93" t="s">
        <v>8</v>
      </c>
      <c r="BD6" s="86" t="s">
        <v>10</v>
      </c>
      <c r="BE6" s="86" t="s">
        <v>10</v>
      </c>
      <c r="BF6" s="250" t="s">
        <v>8</v>
      </c>
      <c r="BG6" s="86" t="s">
        <v>10</v>
      </c>
      <c r="BH6" s="86" t="s">
        <v>10</v>
      </c>
      <c r="BI6" s="250" t="s">
        <v>10</v>
      </c>
      <c r="BJ6" s="250" t="s">
        <v>8</v>
      </c>
      <c r="BK6" s="86" t="s">
        <v>10</v>
      </c>
      <c r="BL6" s="85" t="s">
        <v>8</v>
      </c>
      <c r="BM6" s="86" t="s">
        <v>10</v>
      </c>
      <c r="BN6" s="86" t="s">
        <v>10</v>
      </c>
      <c r="BO6" s="86" t="s">
        <v>10</v>
      </c>
      <c r="BP6" s="86" t="s">
        <v>10</v>
      </c>
      <c r="BQ6" s="86" t="s">
        <v>10</v>
      </c>
      <c r="BR6" s="86" t="s">
        <v>10</v>
      </c>
      <c r="BS6" s="86" t="s">
        <v>10</v>
      </c>
      <c r="BT6" s="86" t="s">
        <v>10</v>
      </c>
      <c r="BU6" s="86" t="s">
        <v>7</v>
      </c>
      <c r="BV6" s="250" t="s">
        <v>7</v>
      </c>
      <c r="BW6" s="250" t="s">
        <v>7</v>
      </c>
      <c r="BX6" s="250" t="s">
        <v>7</v>
      </c>
      <c r="BY6" s="250" t="s">
        <v>7</v>
      </c>
      <c r="BZ6" s="85" t="s">
        <v>7</v>
      </c>
      <c r="CA6" s="150" t="s">
        <v>8</v>
      </c>
      <c r="CB6" s="161" t="s">
        <v>7</v>
      </c>
      <c r="CC6" s="161" t="s">
        <v>8</v>
      </c>
      <c r="CD6" s="161" t="s">
        <v>8</v>
      </c>
      <c r="CE6" s="161" t="s">
        <v>8</v>
      </c>
      <c r="CF6" s="161" t="s">
        <v>8</v>
      </c>
      <c r="CG6" s="161" t="s">
        <v>8</v>
      </c>
      <c r="CH6" s="250" t="s">
        <v>7</v>
      </c>
      <c r="CI6" s="85" t="s">
        <v>8</v>
      </c>
      <c r="CJ6" s="109" t="s">
        <v>7</v>
      </c>
      <c r="CK6" s="85" t="s">
        <v>8</v>
      </c>
      <c r="CL6" s="109" t="s">
        <v>7</v>
      </c>
      <c r="CM6" s="85" t="s">
        <v>8</v>
      </c>
      <c r="CN6" s="162" t="s">
        <v>10</v>
      </c>
      <c r="CO6" s="250" t="s">
        <v>10</v>
      </c>
      <c r="CP6" s="250" t="s">
        <v>10</v>
      </c>
      <c r="CQ6" s="250" t="s">
        <v>8</v>
      </c>
      <c r="CR6" s="250" t="s">
        <v>10</v>
      </c>
      <c r="CS6" s="250" t="s">
        <v>10</v>
      </c>
      <c r="CT6" s="210" t="s">
        <v>7</v>
      </c>
      <c r="CU6" s="85" t="s">
        <v>7</v>
      </c>
      <c r="CV6" s="85" t="s">
        <v>7</v>
      </c>
      <c r="CW6" s="85" t="s">
        <v>7</v>
      </c>
      <c r="CX6" s="85" t="s">
        <v>10</v>
      </c>
      <c r="CY6" s="85" t="s">
        <v>7</v>
      </c>
      <c r="CZ6" s="85" t="s">
        <v>7</v>
      </c>
      <c r="DA6" s="85" t="s">
        <v>7</v>
      </c>
      <c r="DB6" s="85" t="s">
        <v>10</v>
      </c>
      <c r="DC6" s="249"/>
    </row>
    <row r="7" spans="1:107" ht="132">
      <c r="A7" s="222" t="s">
        <v>6</v>
      </c>
      <c r="B7" s="222" t="s">
        <v>855</v>
      </c>
      <c r="C7" s="222" t="s">
        <v>825</v>
      </c>
      <c r="D7" s="222" t="s">
        <v>826</v>
      </c>
      <c r="E7" s="222" t="s">
        <v>827</v>
      </c>
      <c r="F7" s="222" t="s">
        <v>828</v>
      </c>
      <c r="G7" s="93" t="s">
        <v>828</v>
      </c>
      <c r="H7" s="223" t="s">
        <v>829</v>
      </c>
      <c r="I7" s="222" t="s">
        <v>829</v>
      </c>
      <c r="J7" s="222" t="s">
        <v>830</v>
      </c>
      <c r="K7" s="222" t="s">
        <v>830</v>
      </c>
      <c r="L7" s="222" t="s">
        <v>822</v>
      </c>
      <c r="M7" s="222" t="s">
        <v>822</v>
      </c>
      <c r="N7" s="222"/>
      <c r="O7" s="222" t="s">
        <v>840</v>
      </c>
      <c r="P7" s="222" t="s">
        <v>823</v>
      </c>
      <c r="Q7" s="222" t="s">
        <v>823</v>
      </c>
      <c r="R7" s="93">
        <v>1</v>
      </c>
      <c r="S7" s="222">
        <v>5678</v>
      </c>
      <c r="T7" s="222">
        <v>123</v>
      </c>
      <c r="U7" s="222"/>
      <c r="V7" s="222">
        <v>98765</v>
      </c>
      <c r="W7" s="222">
        <v>12344</v>
      </c>
      <c r="X7" s="222"/>
      <c r="Y7" s="222" t="s">
        <v>1038</v>
      </c>
      <c r="Z7" s="222" t="s">
        <v>833</v>
      </c>
      <c r="AA7" s="222" t="s">
        <v>817</v>
      </c>
      <c r="AB7" s="222" t="s">
        <v>834</v>
      </c>
      <c r="AC7" s="222"/>
      <c r="AD7" s="222" t="s">
        <v>835</v>
      </c>
      <c r="AE7" s="109" t="s">
        <v>817</v>
      </c>
      <c r="AF7" s="250" t="s">
        <v>115</v>
      </c>
      <c r="AG7" s="93" t="s">
        <v>1263</v>
      </c>
      <c r="AH7" s="223"/>
      <c r="AI7" s="222"/>
      <c r="AJ7" s="222"/>
      <c r="AK7" s="222"/>
      <c r="AL7" s="222"/>
      <c r="AM7" s="222"/>
      <c r="AN7" s="222"/>
      <c r="AO7" s="222"/>
      <c r="AP7" s="222"/>
      <c r="AQ7" s="222"/>
      <c r="AR7" s="222"/>
      <c r="AS7" s="222"/>
      <c r="AT7" s="222"/>
      <c r="AU7" s="222"/>
      <c r="AV7" s="222"/>
      <c r="AW7" s="222"/>
      <c r="AX7" s="222"/>
      <c r="AY7" s="222"/>
      <c r="AZ7" s="222"/>
      <c r="BA7" s="222"/>
      <c r="BB7" s="222"/>
      <c r="BC7" s="93"/>
      <c r="BD7" s="222" t="s">
        <v>1294</v>
      </c>
      <c r="BE7" s="222" t="s">
        <v>836</v>
      </c>
      <c r="BF7" s="222" t="s">
        <v>1058</v>
      </c>
      <c r="BG7" s="222" t="s">
        <v>823</v>
      </c>
      <c r="BH7" s="222">
        <v>10000000</v>
      </c>
      <c r="BI7" s="222">
        <v>1</v>
      </c>
      <c r="BJ7" s="222">
        <v>71.19</v>
      </c>
      <c r="BK7" s="222"/>
      <c r="BL7" s="93" t="s">
        <v>837</v>
      </c>
      <c r="BM7" s="223"/>
      <c r="BN7" s="222"/>
      <c r="BO7" s="222"/>
      <c r="BP7" s="222"/>
      <c r="BQ7" s="222"/>
      <c r="BR7" s="222"/>
      <c r="BS7" s="222"/>
      <c r="BT7" s="93"/>
      <c r="BU7" s="223">
        <f>-(BZ7-100)/100*BH7+CC7</f>
        <v>-152587.12999999934</v>
      </c>
      <c r="BV7" s="222">
        <f>-(BZ7-100)/100*BH7</f>
        <v>-144587.12999999934</v>
      </c>
      <c r="BW7" s="222">
        <f>BU7</f>
        <v>-152587.12999999934</v>
      </c>
      <c r="BX7" s="222">
        <f>BV7</f>
        <v>-144587.12999999934</v>
      </c>
      <c r="BY7" s="222">
        <f>100+ABS(BU7)*100/BH7</f>
        <v>101.52587129999999</v>
      </c>
      <c r="BZ7" s="93">
        <v>101.44587129999999</v>
      </c>
      <c r="CA7" s="150">
        <f>-10000</f>
        <v>-10000</v>
      </c>
      <c r="CB7" s="298">
        <v>4.1095890410958902E-2</v>
      </c>
      <c r="CC7" s="222">
        <v>-8000</v>
      </c>
      <c r="CD7" s="222">
        <v>0</v>
      </c>
      <c r="CE7" s="222">
        <f>BK7/10000*BH7*(3/12)</f>
        <v>0</v>
      </c>
      <c r="CF7" s="222" t="s">
        <v>838</v>
      </c>
      <c r="CG7" s="222">
        <v>-165000</v>
      </c>
      <c r="CH7" s="222">
        <v>-100</v>
      </c>
      <c r="CI7" s="222" t="s">
        <v>823</v>
      </c>
      <c r="CJ7" s="222">
        <v>-150</v>
      </c>
      <c r="CK7" s="222" t="s">
        <v>823</v>
      </c>
      <c r="CL7" s="222">
        <v>0</v>
      </c>
      <c r="CM7" s="222"/>
      <c r="CN7" s="93"/>
      <c r="CO7" s="223">
        <v>123476534</v>
      </c>
      <c r="CP7" s="223" t="s">
        <v>832</v>
      </c>
      <c r="CQ7" s="222"/>
      <c r="CR7" s="222"/>
      <c r="CS7" s="222"/>
      <c r="CT7" s="93" t="s">
        <v>1393</v>
      </c>
      <c r="CU7" s="222"/>
      <c r="CV7" s="222"/>
      <c r="CW7" s="222"/>
      <c r="CX7" s="222"/>
      <c r="CY7" s="222"/>
      <c r="CZ7" s="222"/>
      <c r="DA7" s="222"/>
      <c r="DB7" s="222"/>
      <c r="DC7" s="249"/>
    </row>
    <row r="8" spans="1:107" ht="132">
      <c r="A8" s="222" t="s">
        <v>6</v>
      </c>
      <c r="B8" s="222" t="s">
        <v>855</v>
      </c>
      <c r="C8" s="222" t="s">
        <v>825</v>
      </c>
      <c r="D8" s="222" t="s">
        <v>826</v>
      </c>
      <c r="E8" s="222" t="s">
        <v>827</v>
      </c>
      <c r="F8" s="222" t="s">
        <v>828</v>
      </c>
      <c r="G8" s="93" t="s">
        <v>828</v>
      </c>
      <c r="H8" s="223" t="s">
        <v>829</v>
      </c>
      <c r="I8" s="222" t="s">
        <v>829</v>
      </c>
      <c r="J8" s="222" t="s">
        <v>830</v>
      </c>
      <c r="K8" s="222" t="s">
        <v>830</v>
      </c>
      <c r="L8" s="222" t="s">
        <v>822</v>
      </c>
      <c r="M8" s="222" t="s">
        <v>822</v>
      </c>
      <c r="N8" s="222"/>
      <c r="O8" s="222" t="s">
        <v>831</v>
      </c>
      <c r="P8" s="222" t="s">
        <v>823</v>
      </c>
      <c r="Q8" s="222" t="s">
        <v>823</v>
      </c>
      <c r="R8" s="93">
        <v>1</v>
      </c>
      <c r="S8" s="222">
        <v>4567</v>
      </c>
      <c r="T8" s="222">
        <v>234</v>
      </c>
      <c r="U8" s="222" t="s">
        <v>844</v>
      </c>
      <c r="V8" s="222">
        <v>987651</v>
      </c>
      <c r="W8" s="222">
        <v>12348</v>
      </c>
      <c r="X8" s="222"/>
      <c r="Y8" s="222" t="s">
        <v>845</v>
      </c>
      <c r="Z8" s="222" t="s">
        <v>846</v>
      </c>
      <c r="AA8" s="222" t="s">
        <v>817</v>
      </c>
      <c r="AB8" s="222" t="s">
        <v>834</v>
      </c>
      <c r="AC8" s="222"/>
      <c r="AD8" s="222" t="s">
        <v>847</v>
      </c>
      <c r="AE8" s="109" t="s">
        <v>817</v>
      </c>
      <c r="AF8" s="250" t="s">
        <v>115</v>
      </c>
      <c r="AG8" s="93" t="s">
        <v>1263</v>
      </c>
      <c r="AH8" s="223">
        <v>10000000</v>
      </c>
      <c r="AI8" s="222" t="s">
        <v>823</v>
      </c>
      <c r="AJ8" s="222" t="s">
        <v>976</v>
      </c>
      <c r="AK8" s="222"/>
      <c r="AL8" s="222">
        <v>2500</v>
      </c>
      <c r="AM8" s="222" t="s">
        <v>848</v>
      </c>
      <c r="AN8" s="222" t="s">
        <v>849</v>
      </c>
      <c r="AO8" s="222">
        <v>0</v>
      </c>
      <c r="AP8" s="222" t="str">
        <f>AN8</f>
        <v>3M</v>
      </c>
      <c r="AQ8" s="222" t="str">
        <f>AN8</f>
        <v>3M</v>
      </c>
      <c r="AR8" s="222" t="str">
        <f>AN8</f>
        <v>3M</v>
      </c>
      <c r="AS8" s="222">
        <v>-10000000</v>
      </c>
      <c r="AT8" s="222" t="s">
        <v>823</v>
      </c>
      <c r="AU8" s="222" t="s">
        <v>979</v>
      </c>
      <c r="AV8" s="222">
        <v>3.5999999999999997E-2</v>
      </c>
      <c r="AW8" s="222">
        <f>AS8*(AV8/100)*(4/6)*(6/12)</f>
        <v>-1199.9999999999998</v>
      </c>
      <c r="AX8" s="222"/>
      <c r="AY8" s="222" t="str">
        <f>BB8</f>
        <v>6M</v>
      </c>
      <c r="AZ8" s="222">
        <v>0</v>
      </c>
      <c r="BA8" s="222" t="s">
        <v>850</v>
      </c>
      <c r="BB8" s="222" t="str">
        <f>BA8</f>
        <v>6M</v>
      </c>
      <c r="BC8" s="93" t="str">
        <f>AY8</f>
        <v>6M</v>
      </c>
      <c r="BD8" s="223"/>
      <c r="BE8" s="222"/>
      <c r="BF8" s="222"/>
      <c r="BG8" s="222"/>
      <c r="BH8" s="222"/>
      <c r="BI8" s="222"/>
      <c r="BJ8" s="222"/>
      <c r="BK8" s="222"/>
      <c r="BL8" s="93"/>
      <c r="BM8" s="223"/>
      <c r="BN8" s="222"/>
      <c r="BO8" s="222"/>
      <c r="BP8" s="222"/>
      <c r="BQ8" s="222"/>
      <c r="BR8" s="222"/>
      <c r="BS8" s="222"/>
      <c r="BT8" s="93"/>
      <c r="BU8" s="223">
        <v>-15000</v>
      </c>
      <c r="BV8" s="222">
        <v>-4398.71</v>
      </c>
      <c r="BW8" s="222">
        <v>-15000</v>
      </c>
      <c r="BX8" s="222">
        <v>-4398.71</v>
      </c>
      <c r="BY8" s="222">
        <v>100.15</v>
      </c>
      <c r="BZ8" s="93">
        <v>100.0439871</v>
      </c>
      <c r="CA8" s="150">
        <v>-15000</v>
      </c>
      <c r="CB8" s="298">
        <v>-6.1643835616438353E-2</v>
      </c>
      <c r="CC8" s="222">
        <v>14500</v>
      </c>
      <c r="CD8" s="222"/>
      <c r="CE8" s="222"/>
      <c r="CF8" s="222"/>
      <c r="CG8" s="222">
        <v>-225</v>
      </c>
      <c r="CH8" s="222">
        <v>-200</v>
      </c>
      <c r="CI8" s="222" t="s">
        <v>823</v>
      </c>
      <c r="CJ8" s="222">
        <v>-250</v>
      </c>
      <c r="CK8" s="222" t="s">
        <v>823</v>
      </c>
      <c r="CL8" s="222">
        <v>0</v>
      </c>
      <c r="CM8" s="222"/>
      <c r="CN8" s="93"/>
      <c r="CO8" s="222">
        <v>635654476</v>
      </c>
      <c r="CP8" s="222"/>
      <c r="CQ8" s="222"/>
      <c r="CR8" s="222"/>
      <c r="CS8" s="222"/>
      <c r="CT8" s="93" t="s">
        <v>1393</v>
      </c>
      <c r="CU8" s="222"/>
      <c r="CV8" s="222"/>
      <c r="CW8" s="222"/>
      <c r="CX8" s="222"/>
      <c r="CY8" s="222"/>
      <c r="CZ8" s="222"/>
      <c r="DA8" s="222"/>
      <c r="DB8" s="222"/>
      <c r="DC8" s="249"/>
    </row>
    <row r="9" spans="1:107" ht="132">
      <c r="A9" s="222" t="s">
        <v>6</v>
      </c>
      <c r="B9" s="250" t="s">
        <v>855</v>
      </c>
      <c r="C9" s="222" t="s">
        <v>825</v>
      </c>
      <c r="D9" s="222" t="s">
        <v>826</v>
      </c>
      <c r="E9" s="222" t="s">
        <v>827</v>
      </c>
      <c r="F9" s="222" t="s">
        <v>828</v>
      </c>
      <c r="G9" s="93" t="s">
        <v>828</v>
      </c>
      <c r="H9" s="223" t="s">
        <v>829</v>
      </c>
      <c r="I9" s="222" t="s">
        <v>829</v>
      </c>
      <c r="J9" s="222" t="s">
        <v>830</v>
      </c>
      <c r="K9" s="222" t="s">
        <v>830</v>
      </c>
      <c r="L9" s="222" t="s">
        <v>822</v>
      </c>
      <c r="M9" s="222" t="s">
        <v>822</v>
      </c>
      <c r="N9" s="222"/>
      <c r="O9" s="222" t="s">
        <v>831</v>
      </c>
      <c r="P9" s="222" t="s">
        <v>971</v>
      </c>
      <c r="Q9" s="222" t="s">
        <v>823</v>
      </c>
      <c r="R9" s="93">
        <v>2.0291000000000001</v>
      </c>
      <c r="S9" s="222">
        <v>1187</v>
      </c>
      <c r="T9" s="222">
        <v>123</v>
      </c>
      <c r="U9" s="222" t="s">
        <v>988</v>
      </c>
      <c r="V9" s="222" t="s">
        <v>969</v>
      </c>
      <c r="W9" s="222">
        <v>40421</v>
      </c>
      <c r="X9" s="222"/>
      <c r="Y9" s="222" t="s">
        <v>970</v>
      </c>
      <c r="Z9" s="222" t="s">
        <v>851</v>
      </c>
      <c r="AA9" s="222" t="s">
        <v>817</v>
      </c>
      <c r="AB9" s="222" t="s">
        <v>972</v>
      </c>
      <c r="AC9" s="222"/>
      <c r="AD9" s="222" t="s">
        <v>835</v>
      </c>
      <c r="AE9" s="109" t="s">
        <v>817</v>
      </c>
      <c r="AF9" s="250" t="s">
        <v>115</v>
      </c>
      <c r="AG9" s="93" t="s">
        <v>1263</v>
      </c>
      <c r="AH9" s="223"/>
      <c r="AI9" s="222"/>
      <c r="AJ9" s="222"/>
      <c r="AK9" s="222"/>
      <c r="AL9" s="222"/>
      <c r="AM9" s="222"/>
      <c r="AN9" s="222"/>
      <c r="AO9" s="222"/>
      <c r="AP9" s="222"/>
      <c r="AQ9" s="222"/>
      <c r="AR9" s="222"/>
      <c r="AS9" s="222"/>
      <c r="AT9" s="222"/>
      <c r="AU9" s="222"/>
      <c r="AV9" s="222"/>
      <c r="AW9" s="222"/>
      <c r="AX9" s="222"/>
      <c r="AY9" s="222"/>
      <c r="AZ9" s="222"/>
      <c r="BA9" s="222"/>
      <c r="BB9" s="222"/>
      <c r="BC9" s="93"/>
      <c r="BD9" s="223"/>
      <c r="BE9" s="222"/>
      <c r="BF9" s="222"/>
      <c r="BG9" s="222"/>
      <c r="BH9" s="222"/>
      <c r="BI9" s="222"/>
      <c r="BJ9" s="222"/>
      <c r="BK9" s="222"/>
      <c r="BL9" s="93"/>
      <c r="BM9" s="223" t="s">
        <v>823</v>
      </c>
      <c r="BN9" s="222" t="s">
        <v>971</v>
      </c>
      <c r="BO9" s="222">
        <v>10000000</v>
      </c>
      <c r="BP9" s="222">
        <v>19560000</v>
      </c>
      <c r="BQ9" s="222">
        <v>1.956</v>
      </c>
      <c r="BR9" s="222" t="s">
        <v>826</v>
      </c>
      <c r="BS9" s="222">
        <v>2.0291000000000001</v>
      </c>
      <c r="BT9" s="93">
        <v>1</v>
      </c>
      <c r="BU9" s="223">
        <f>BW9*R9</f>
        <v>-730999.99999999977</v>
      </c>
      <c r="BV9" s="222">
        <f>BU9</f>
        <v>-730999.99999999977</v>
      </c>
      <c r="BW9" s="222">
        <f>BP9/BS9-BO9</f>
        <v>-360258.24257059768</v>
      </c>
      <c r="BX9" s="222">
        <f>BW9</f>
        <v>-360258.24257059768</v>
      </c>
      <c r="BY9" s="222">
        <v>2.0291000000000001</v>
      </c>
      <c r="BZ9" s="93">
        <v>2.0291000000000001</v>
      </c>
      <c r="CA9" s="150">
        <v>-10000</v>
      </c>
      <c r="CB9" s="298">
        <v>4.1095890000000003E-2</v>
      </c>
      <c r="CC9" s="222"/>
      <c r="CD9" s="222"/>
      <c r="CE9" s="222"/>
      <c r="CF9" s="222"/>
      <c r="CG9" s="222">
        <v>0</v>
      </c>
      <c r="CH9" s="222">
        <v>-10</v>
      </c>
      <c r="CI9" s="222" t="s">
        <v>823</v>
      </c>
      <c r="CJ9" s="222">
        <v>-15</v>
      </c>
      <c r="CK9" s="222" t="s">
        <v>823</v>
      </c>
      <c r="CL9" s="222">
        <v>0</v>
      </c>
      <c r="CM9" s="222"/>
      <c r="CN9" s="93">
        <v>0</v>
      </c>
      <c r="CO9" s="222">
        <v>54365368</v>
      </c>
      <c r="CP9" s="222"/>
      <c r="CQ9" s="222"/>
      <c r="CR9" s="222"/>
      <c r="CS9" s="222"/>
      <c r="CT9" s="93" t="s">
        <v>1393</v>
      </c>
      <c r="CU9" s="222"/>
      <c r="CV9" s="222"/>
      <c r="CW9" s="222"/>
      <c r="CX9" s="222"/>
      <c r="CY9" s="222"/>
      <c r="CZ9" s="222"/>
      <c r="DA9" s="222"/>
      <c r="DB9" s="222"/>
      <c r="DC9" s="249"/>
    </row>
    <row r="10" spans="1:107" ht="132">
      <c r="A10" s="222" t="s">
        <v>6</v>
      </c>
      <c r="B10" s="250" t="s">
        <v>855</v>
      </c>
      <c r="C10" s="222" t="s">
        <v>825</v>
      </c>
      <c r="D10" s="241"/>
      <c r="E10" s="241"/>
      <c r="F10" s="241"/>
      <c r="G10" s="241"/>
      <c r="H10" s="350"/>
      <c r="I10" s="241"/>
      <c r="J10" s="241"/>
      <c r="K10" s="241"/>
      <c r="L10" s="241"/>
      <c r="M10" s="241"/>
      <c r="N10" s="241"/>
      <c r="O10" s="241"/>
      <c r="P10" s="241"/>
      <c r="Q10" s="241"/>
      <c r="R10" s="241"/>
      <c r="S10" s="350"/>
      <c r="T10" s="241"/>
      <c r="U10" s="241"/>
      <c r="V10" s="241"/>
      <c r="W10" s="241"/>
      <c r="X10" s="241"/>
      <c r="Y10" s="241"/>
      <c r="Z10" s="241"/>
      <c r="AA10" s="241"/>
      <c r="AB10" s="241"/>
      <c r="AC10" s="241"/>
      <c r="AD10" s="241"/>
      <c r="AE10" s="241"/>
      <c r="AF10" s="241"/>
      <c r="AG10" s="347"/>
      <c r="AH10" s="241"/>
      <c r="AI10" s="241"/>
      <c r="AJ10" s="241"/>
      <c r="AK10" s="241"/>
      <c r="AL10" s="241"/>
      <c r="AM10" s="241"/>
      <c r="AN10" s="241"/>
      <c r="AO10" s="241"/>
      <c r="AP10" s="241"/>
      <c r="AQ10" s="241"/>
      <c r="AR10" s="241"/>
      <c r="AS10" s="241"/>
      <c r="AT10" s="241"/>
      <c r="AU10" s="241"/>
      <c r="AV10" s="241"/>
      <c r="AW10" s="241"/>
      <c r="AX10" s="241"/>
      <c r="AY10" s="241"/>
      <c r="AZ10" s="241"/>
      <c r="BA10" s="241"/>
      <c r="BB10" s="241"/>
      <c r="BC10" s="241"/>
      <c r="BD10" s="350"/>
      <c r="BE10" s="241"/>
      <c r="BF10" s="241"/>
      <c r="BG10" s="241"/>
      <c r="BH10" s="241"/>
      <c r="BI10" s="241"/>
      <c r="BJ10" s="241"/>
      <c r="BK10" s="241"/>
      <c r="BL10" s="241"/>
      <c r="BM10" s="350"/>
      <c r="BN10" s="241"/>
      <c r="BO10" s="241"/>
      <c r="BP10" s="241"/>
      <c r="BQ10" s="241"/>
      <c r="BR10" s="241"/>
      <c r="BS10" s="241"/>
      <c r="BT10" s="241"/>
      <c r="BU10" s="350"/>
      <c r="BV10" s="241"/>
      <c r="BW10" s="241"/>
      <c r="BX10" s="241"/>
      <c r="BY10" s="241"/>
      <c r="BZ10" s="241"/>
      <c r="CA10" s="346"/>
      <c r="CB10" s="349"/>
      <c r="CC10" s="241"/>
      <c r="CD10" s="241"/>
      <c r="CE10" s="241"/>
      <c r="CF10" s="241"/>
      <c r="CG10" s="241"/>
      <c r="CH10" s="241"/>
      <c r="CI10" s="241"/>
      <c r="CJ10" s="241"/>
      <c r="CK10" s="241"/>
      <c r="CL10" s="241"/>
      <c r="CM10" s="241"/>
      <c r="CN10" s="347"/>
      <c r="CO10" s="241"/>
      <c r="CP10" s="241"/>
      <c r="CQ10" s="241"/>
      <c r="CR10" s="241"/>
      <c r="CS10" s="241"/>
      <c r="CT10" s="347"/>
      <c r="CU10" s="241"/>
      <c r="CV10" s="241"/>
      <c r="CW10" s="241"/>
      <c r="CX10" s="241"/>
      <c r="CY10" s="241"/>
      <c r="CZ10" s="241"/>
      <c r="DA10" s="241"/>
      <c r="DB10" s="241"/>
      <c r="DC10" s="249"/>
    </row>
    <row r="11" spans="1:107" ht="117" customHeight="1">
      <c r="A11" s="330" t="s">
        <v>3</v>
      </c>
      <c r="B11" s="330" t="s">
        <v>2</v>
      </c>
      <c r="C11" s="330" t="s">
        <v>1</v>
      </c>
      <c r="D11" s="239"/>
      <c r="E11" s="239"/>
      <c r="F11" s="239"/>
      <c r="G11" s="242" t="s">
        <v>0</v>
      </c>
      <c r="H11" s="329" t="s">
        <v>1137</v>
      </c>
      <c r="I11" s="241" t="s">
        <v>1138</v>
      </c>
      <c r="J11" s="239"/>
      <c r="K11" s="242" t="s">
        <v>0</v>
      </c>
      <c r="L11" s="239"/>
      <c r="M11" s="239"/>
      <c r="N11" s="242"/>
      <c r="O11" s="239"/>
      <c r="P11" s="242" t="s">
        <v>1258</v>
      </c>
      <c r="Q11" s="239"/>
      <c r="R11" s="242"/>
      <c r="S11" s="271" t="s">
        <v>1094</v>
      </c>
      <c r="T11" s="239"/>
      <c r="U11" s="242" t="s">
        <v>1062</v>
      </c>
      <c r="V11" s="242" t="s">
        <v>1062</v>
      </c>
      <c r="W11" s="242" t="s">
        <v>1062</v>
      </c>
      <c r="X11" s="239"/>
      <c r="Y11" s="239"/>
      <c r="Z11" s="239"/>
      <c r="AA11" s="239"/>
      <c r="AB11" s="239"/>
      <c r="AC11" s="242" t="s">
        <v>992</v>
      </c>
      <c r="AD11" s="239"/>
      <c r="AE11" s="239"/>
      <c r="AG11" s="252"/>
      <c r="AH11" s="242" t="s">
        <v>1199</v>
      </c>
      <c r="AI11" s="242" t="s">
        <v>1199</v>
      </c>
      <c r="AJ11" s="242" t="s">
        <v>1199</v>
      </c>
      <c r="AK11" s="242" t="s">
        <v>1199</v>
      </c>
      <c r="AL11" s="239"/>
      <c r="AM11" s="242" t="s">
        <v>1199</v>
      </c>
      <c r="AN11" s="239"/>
      <c r="AO11" s="239"/>
      <c r="AP11" s="242" t="s">
        <v>1199</v>
      </c>
      <c r="AQ11" s="239"/>
      <c r="AR11" s="239"/>
      <c r="AS11" s="242" t="s">
        <v>1199</v>
      </c>
      <c r="AT11" s="242" t="s">
        <v>1199</v>
      </c>
      <c r="AU11" s="242" t="s">
        <v>1199</v>
      </c>
      <c r="AV11" s="242" t="s">
        <v>1199</v>
      </c>
      <c r="AW11" s="239"/>
      <c r="AX11" s="242" t="s">
        <v>1199</v>
      </c>
      <c r="AY11" s="239"/>
      <c r="AZ11" s="239"/>
      <c r="BA11" s="242" t="s">
        <v>1199</v>
      </c>
      <c r="BB11" s="239"/>
      <c r="BC11" s="239"/>
      <c r="BD11" s="271" t="s">
        <v>1196</v>
      </c>
      <c r="BE11" s="242" t="s">
        <v>1196</v>
      </c>
      <c r="BF11" s="242"/>
      <c r="BG11" s="242" t="s">
        <v>1196</v>
      </c>
      <c r="BH11" s="242" t="s">
        <v>1196</v>
      </c>
      <c r="BI11" s="242" t="s">
        <v>1197</v>
      </c>
      <c r="BJ11" s="242"/>
      <c r="BK11" s="242" t="s">
        <v>1196</v>
      </c>
      <c r="BL11" s="242"/>
      <c r="BM11" s="271" t="s">
        <v>1198</v>
      </c>
      <c r="BN11" s="242" t="s">
        <v>1198</v>
      </c>
      <c r="BO11" s="242" t="s">
        <v>1198</v>
      </c>
      <c r="BP11" s="242" t="s">
        <v>1198</v>
      </c>
      <c r="BQ11" s="242" t="s">
        <v>1198</v>
      </c>
      <c r="BR11" s="242" t="s">
        <v>1198</v>
      </c>
      <c r="BS11" s="242" t="s">
        <v>1198</v>
      </c>
      <c r="BT11" s="330" t="s">
        <v>1198</v>
      </c>
      <c r="BU11" s="249"/>
      <c r="BV11" s="239"/>
      <c r="BW11" s="239"/>
      <c r="BX11" s="239"/>
      <c r="BY11" s="239"/>
      <c r="BZ11" s="239"/>
      <c r="CA11" s="249"/>
      <c r="CB11" s="249"/>
      <c r="CC11" s="239"/>
      <c r="CD11" s="239"/>
      <c r="CE11" s="239"/>
      <c r="CF11" s="239"/>
      <c r="CG11" s="239"/>
      <c r="CH11" s="239"/>
      <c r="CI11" s="239"/>
      <c r="CJ11" s="239"/>
      <c r="CK11" s="239"/>
      <c r="CN11" s="204" t="s">
        <v>796</v>
      </c>
      <c r="CO11" s="242"/>
      <c r="CP11" s="242" t="s">
        <v>1062</v>
      </c>
      <c r="CQ11" s="242"/>
      <c r="CR11" s="242" t="s">
        <v>1062</v>
      </c>
      <c r="CS11" s="242" t="s">
        <v>1062</v>
      </c>
      <c r="CT11" s="252"/>
      <c r="DC11" s="249"/>
    </row>
    <row r="12" spans="1:107">
      <c r="A12" s="7"/>
      <c r="B12" s="239"/>
      <c r="C12" s="239"/>
      <c r="D12" s="239"/>
      <c r="E12" s="239"/>
      <c r="F12" s="239"/>
      <c r="G12" s="239"/>
      <c r="H12" s="249"/>
      <c r="I12" s="239"/>
      <c r="J12" s="239"/>
      <c r="K12" s="239"/>
      <c r="L12" s="239"/>
      <c r="M12" s="239"/>
      <c r="N12" s="239"/>
      <c r="O12" s="239"/>
      <c r="P12" s="239"/>
      <c r="Q12" s="239"/>
      <c r="R12" s="252"/>
      <c r="S12" s="239"/>
      <c r="T12" s="239"/>
      <c r="U12" s="239"/>
      <c r="V12" s="239"/>
      <c r="X12" s="239"/>
      <c r="Y12" s="239"/>
      <c r="Z12" s="239"/>
      <c r="AA12" s="239"/>
      <c r="AB12" s="239"/>
      <c r="AC12" s="239"/>
      <c r="AD12" s="239"/>
      <c r="AE12" s="239"/>
      <c r="AG12" s="252"/>
      <c r="AH12" s="239"/>
      <c r="AI12" s="239"/>
      <c r="AJ12" s="239"/>
      <c r="AK12" s="239"/>
      <c r="AL12" s="239"/>
      <c r="AM12" s="239"/>
      <c r="AN12" s="239"/>
      <c r="AO12" s="239"/>
      <c r="AP12" s="239"/>
      <c r="AQ12" s="239"/>
      <c r="AR12" s="239"/>
      <c r="AS12" s="239"/>
      <c r="AT12" s="239"/>
      <c r="AU12" s="239"/>
      <c r="AV12" s="239"/>
      <c r="AW12" s="239"/>
      <c r="AX12" s="239"/>
      <c r="AY12" s="239"/>
      <c r="AZ12" s="239"/>
      <c r="BA12" s="239"/>
      <c r="BB12" s="239"/>
      <c r="BC12" s="239"/>
      <c r="BD12" s="249"/>
      <c r="BE12" s="239"/>
      <c r="BF12" s="239"/>
      <c r="BG12" s="239"/>
      <c r="BH12" s="239"/>
      <c r="BI12" s="239"/>
      <c r="BJ12" s="239"/>
      <c r="BK12" s="239"/>
      <c r="BL12" s="239"/>
      <c r="BM12" s="249"/>
      <c r="BN12" s="239"/>
      <c r="BO12" s="239"/>
      <c r="BP12" s="239"/>
      <c r="BQ12" s="239"/>
      <c r="BR12" s="239"/>
      <c r="BS12" s="239"/>
      <c r="BT12" s="240"/>
      <c r="BU12" s="249"/>
      <c r="BV12" s="239"/>
      <c r="BW12" s="239"/>
      <c r="BX12" s="239"/>
      <c r="BY12" s="239"/>
      <c r="BZ12" s="239"/>
      <c r="CA12" s="249"/>
      <c r="CB12" s="249"/>
      <c r="CC12" s="239"/>
      <c r="CD12" s="239"/>
      <c r="CE12" s="239"/>
      <c r="CF12" s="239"/>
      <c r="CG12" s="91"/>
      <c r="CH12" s="91"/>
      <c r="CI12" s="91"/>
      <c r="CJ12" s="91"/>
      <c r="CK12" s="91"/>
      <c r="CN12" s="252"/>
      <c r="CO12" s="239"/>
      <c r="CP12" s="239"/>
      <c r="CQ12" s="239"/>
      <c r="CT12" s="252"/>
      <c r="DC12" s="249"/>
    </row>
    <row r="13" spans="1:107" s="239" customFormat="1" hidden="1">
      <c r="A13" s="7"/>
      <c r="B13" s="6" t="s">
        <v>115</v>
      </c>
      <c r="C13" s="239" t="s">
        <v>116</v>
      </c>
      <c r="D13" s="6" t="s">
        <v>117</v>
      </c>
      <c r="E13" s="239" t="s">
        <v>118</v>
      </c>
      <c r="F13" s="239" t="s">
        <v>119</v>
      </c>
      <c r="G13" s="239" t="s">
        <v>120</v>
      </c>
      <c r="H13" s="239" t="s">
        <v>121</v>
      </c>
      <c r="I13" s="239" t="s">
        <v>122</v>
      </c>
      <c r="J13" s="239" t="s">
        <v>125</v>
      </c>
      <c r="K13" s="239" t="s">
        <v>183</v>
      </c>
      <c r="L13" s="239" t="s">
        <v>7</v>
      </c>
      <c r="M13" s="239" t="s">
        <v>123</v>
      </c>
      <c r="N13" s="239" t="s">
        <v>124</v>
      </c>
      <c r="O13" s="239" t="s">
        <v>8</v>
      </c>
      <c r="P13" s="239" t="s">
        <v>184</v>
      </c>
      <c r="Q13" s="239" t="s">
        <v>126</v>
      </c>
      <c r="R13" s="239" t="s">
        <v>127</v>
      </c>
      <c r="S13" s="3" t="s">
        <v>132</v>
      </c>
      <c r="T13" s="3" t="s">
        <v>133</v>
      </c>
      <c r="U13" s="3" t="s">
        <v>134</v>
      </c>
      <c r="V13" s="3" t="s">
        <v>136</v>
      </c>
      <c r="W13" s="239" t="s">
        <v>187</v>
      </c>
      <c r="Y13" s="239" t="s">
        <v>137</v>
      </c>
      <c r="Z13" s="239" t="s">
        <v>138</v>
      </c>
      <c r="AA13" s="239" t="s">
        <v>139</v>
      </c>
      <c r="AB13" s="239" t="s">
        <v>188</v>
      </c>
      <c r="AD13" s="239" t="s">
        <v>140</v>
      </c>
      <c r="AE13" s="239" t="s">
        <v>141</v>
      </c>
      <c r="AF13" s="237" t="s">
        <v>142</v>
      </c>
      <c r="AG13" s="237"/>
      <c r="AH13" s="239" t="s">
        <v>145</v>
      </c>
      <c r="AI13" s="239" t="s">
        <v>146</v>
      </c>
      <c r="AK13" s="239" t="s">
        <v>147</v>
      </c>
      <c r="AL13" s="239" t="s">
        <v>148</v>
      </c>
      <c r="AM13" s="239" t="s">
        <v>149</v>
      </c>
      <c r="AN13" s="239" t="s">
        <v>261</v>
      </c>
      <c r="AO13" s="239" t="s">
        <v>260</v>
      </c>
      <c r="AP13" s="239" t="s">
        <v>263</v>
      </c>
      <c r="AQ13" s="239" t="s">
        <v>258</v>
      </c>
      <c r="AR13" s="239" t="s">
        <v>259</v>
      </c>
      <c r="AS13" s="239" t="s">
        <v>266</v>
      </c>
      <c r="AT13" s="239" t="s">
        <v>268</v>
      </c>
      <c r="AV13" s="239" t="s">
        <v>267</v>
      </c>
      <c r="AW13" s="239" t="s">
        <v>271</v>
      </c>
      <c r="AX13" s="239" t="s">
        <v>264</v>
      </c>
      <c r="AY13" s="239" t="s">
        <v>265</v>
      </c>
      <c r="AZ13" s="239" t="s">
        <v>270</v>
      </c>
      <c r="BA13" s="239" t="s">
        <v>512</v>
      </c>
      <c r="BB13" s="239" t="s">
        <v>269</v>
      </c>
      <c r="BC13" s="239" t="s">
        <v>262</v>
      </c>
      <c r="BD13" s="239" t="s">
        <v>272</v>
      </c>
      <c r="BE13" s="239" t="s">
        <v>273</v>
      </c>
      <c r="BF13" s="239" t="s">
        <v>274</v>
      </c>
      <c r="BG13" s="239" t="s">
        <v>513</v>
      </c>
      <c r="BH13" s="239" t="s">
        <v>275</v>
      </c>
      <c r="BJ13" s="91" t="s">
        <v>514</v>
      </c>
      <c r="BK13" s="239" t="s">
        <v>510</v>
      </c>
      <c r="BL13" s="91" t="s">
        <v>276</v>
      </c>
      <c r="BM13" s="91" t="s">
        <v>277</v>
      </c>
      <c r="BN13" s="91" t="s">
        <v>278</v>
      </c>
      <c r="BO13" s="91" t="s">
        <v>279</v>
      </c>
      <c r="BP13" s="239" t="s">
        <v>280</v>
      </c>
      <c r="BQ13" s="239" t="s">
        <v>281</v>
      </c>
      <c r="BR13" s="239" t="s">
        <v>282</v>
      </c>
      <c r="BT13" s="239" t="s">
        <v>283</v>
      </c>
      <c r="BU13" s="239" t="s">
        <v>284</v>
      </c>
      <c r="BV13" s="239" t="s">
        <v>285</v>
      </c>
      <c r="BW13" s="239" t="s">
        <v>286</v>
      </c>
      <c r="BX13" s="239" t="s">
        <v>287</v>
      </c>
      <c r="BY13" s="239" t="s">
        <v>288</v>
      </c>
      <c r="BZ13" s="239" t="s">
        <v>289</v>
      </c>
      <c r="CA13" s="239" t="s">
        <v>290</v>
      </c>
      <c r="CB13" s="239" t="s">
        <v>291</v>
      </c>
      <c r="CC13" s="239" t="s">
        <v>508</v>
      </c>
      <c r="CD13" s="239" t="s">
        <v>292</v>
      </c>
      <c r="CE13" s="239" t="s">
        <v>509</v>
      </c>
      <c r="CF13" s="161" t="s">
        <v>511</v>
      </c>
      <c r="CG13" s="91" t="s">
        <v>293</v>
      </c>
      <c r="CH13" s="91" t="s">
        <v>506</v>
      </c>
      <c r="CI13" s="91"/>
      <c r="CJ13" s="91"/>
      <c r="CK13" s="91"/>
      <c r="CL13" s="237"/>
      <c r="CM13" s="237"/>
      <c r="CO13" s="3"/>
      <c r="CP13" s="3"/>
      <c r="CR13" s="237"/>
      <c r="CS13" s="237"/>
      <c r="CT13" s="237"/>
    </row>
    <row r="14" spans="1:107" s="239" customFormat="1" hidden="1">
      <c r="A14" s="8" t="str">
        <f>A3</f>
        <v>c</v>
      </c>
      <c r="B14" s="6" t="str">
        <f>A14</f>
        <v>c</v>
      </c>
      <c r="C14" s="239" t="str">
        <f>B14</f>
        <v>c</v>
      </c>
      <c r="D14" s="239" t="str">
        <f>D3</f>
        <v>REPORT INFORMATION</v>
      </c>
      <c r="E14" s="239" t="str">
        <f>D14</f>
        <v>REPORT INFORMATION</v>
      </c>
      <c r="F14" s="239" t="str">
        <f>E14</f>
        <v>REPORT INFORMATION</v>
      </c>
      <c r="G14" s="239" t="str">
        <f>F14</f>
        <v>REPORT INFORMATION</v>
      </c>
      <c r="H14" s="239" t="str">
        <f>H3</f>
        <v>ACCOUNT DETAILS</v>
      </c>
      <c r="I14" s="239" t="str">
        <f>H14</f>
        <v>ACCOUNT DETAILS</v>
      </c>
      <c r="J14" s="239" t="str">
        <f>M14</f>
        <v>ACCOUNT DETAILS</v>
      </c>
      <c r="K14" s="239" t="str">
        <f>L14</f>
        <v>ACCOUNT DETAILS</v>
      </c>
      <c r="L14" s="239" t="str">
        <f>J14</f>
        <v>ACCOUNT DETAILS</v>
      </c>
      <c r="M14" s="239" t="str">
        <f>I14</f>
        <v>ACCOUNT DETAILS</v>
      </c>
      <c r="N14" s="239" t="str">
        <f t="shared" ref="N14" si="0">M14</f>
        <v>ACCOUNT DETAILS</v>
      </c>
      <c r="O14" s="239" t="str">
        <f>K14</f>
        <v>ACCOUNT DETAILS</v>
      </c>
      <c r="P14" s="239" t="str">
        <f t="shared" ref="P14:R14" si="1">O14</f>
        <v>ACCOUNT DETAILS</v>
      </c>
      <c r="Q14" s="239" t="str">
        <f t="shared" si="1"/>
        <v>ACCOUNT DETAILS</v>
      </c>
      <c r="R14" s="239" t="str">
        <f t="shared" si="1"/>
        <v>ACCOUNT DETAILS</v>
      </c>
      <c r="S14" s="239" t="e">
        <f>#REF!</f>
        <v>#REF!</v>
      </c>
      <c r="T14" s="239" t="e">
        <f t="shared" ref="T14" si="2">S14</f>
        <v>#REF!</v>
      </c>
      <c r="U14" s="239" t="e">
        <f>T14</f>
        <v>#REF!</v>
      </c>
      <c r="V14" s="239" t="e">
        <f>#REF!</f>
        <v>#REF!</v>
      </c>
      <c r="W14" s="239" t="e">
        <f t="shared" ref="W14" si="3">V14</f>
        <v>#REF!</v>
      </c>
      <c r="Y14" s="239" t="e">
        <f>W14</f>
        <v>#REF!</v>
      </c>
      <c r="Z14" s="239" t="e">
        <f>Y14</f>
        <v>#REF!</v>
      </c>
      <c r="AA14" s="239" t="e">
        <f t="shared" ref="AA14:AB14" si="4">Z14</f>
        <v>#REF!</v>
      </c>
      <c r="AB14" s="239" t="e">
        <f t="shared" si="4"/>
        <v>#REF!</v>
      </c>
      <c r="AD14" s="239" t="e">
        <f t="shared" ref="AD14" si="5">AB14</f>
        <v>#REF!</v>
      </c>
      <c r="AE14" s="239" t="e">
        <f t="shared" ref="AE14" si="6">AD14</f>
        <v>#REF!</v>
      </c>
      <c r="AF14" s="237" t="e">
        <f>AE14</f>
        <v>#REF!</v>
      </c>
      <c r="AG14" s="237"/>
      <c r="AH14" s="239" t="str">
        <f>AH3</f>
        <v>IRS DESCRIPTION</v>
      </c>
      <c r="AI14" s="239" t="str">
        <f>AH14</f>
        <v>IRS DESCRIPTION</v>
      </c>
      <c r="AK14" s="239" t="str">
        <f t="shared" ref="AK14" si="7">AI14</f>
        <v>IRS DESCRIPTION</v>
      </c>
      <c r="AL14" s="239" t="str">
        <f t="shared" ref="AL14:AT14" si="8">AK14</f>
        <v>IRS DESCRIPTION</v>
      </c>
      <c r="AM14" s="239" t="str">
        <f t="shared" si="8"/>
        <v>IRS DESCRIPTION</v>
      </c>
      <c r="AN14" s="239" t="str">
        <f t="shared" si="8"/>
        <v>IRS DESCRIPTION</v>
      </c>
      <c r="AO14" s="239" t="str">
        <f t="shared" si="8"/>
        <v>IRS DESCRIPTION</v>
      </c>
      <c r="AP14" s="239" t="str">
        <f t="shared" si="8"/>
        <v>IRS DESCRIPTION</v>
      </c>
      <c r="AQ14" s="239" t="str">
        <f t="shared" si="8"/>
        <v>IRS DESCRIPTION</v>
      </c>
      <c r="AR14" s="239" t="str">
        <f t="shared" si="8"/>
        <v>IRS DESCRIPTION</v>
      </c>
      <c r="AS14" s="239" t="str">
        <f t="shared" si="8"/>
        <v>IRS DESCRIPTION</v>
      </c>
      <c r="AT14" s="239" t="str">
        <f t="shared" si="8"/>
        <v>IRS DESCRIPTION</v>
      </c>
      <c r="AV14" s="239" t="str">
        <f t="shared" ref="AV14" si="9">AT14</f>
        <v>IRS DESCRIPTION</v>
      </c>
      <c r="AW14" s="239" t="str">
        <f t="shared" ref="AW14:BC14" si="10">AV14</f>
        <v>IRS DESCRIPTION</v>
      </c>
      <c r="AX14" s="239" t="str">
        <f t="shared" si="10"/>
        <v>IRS DESCRIPTION</v>
      </c>
      <c r="AY14" s="239" t="str">
        <f t="shared" si="10"/>
        <v>IRS DESCRIPTION</v>
      </c>
      <c r="AZ14" s="239" t="str">
        <f t="shared" si="10"/>
        <v>IRS DESCRIPTION</v>
      </c>
      <c r="BA14" s="239" t="str">
        <f t="shared" si="10"/>
        <v>IRS DESCRIPTION</v>
      </c>
      <c r="BB14" s="239" t="str">
        <f t="shared" si="10"/>
        <v>IRS DESCRIPTION</v>
      </c>
      <c r="BC14" s="239" t="str">
        <f t="shared" si="10"/>
        <v>IRS DESCRIPTION</v>
      </c>
      <c r="BD14" s="239" t="str">
        <f>BD3</f>
        <v>CDS DESCRIPTION</v>
      </c>
      <c r="BE14" s="239" t="str">
        <f>BD14</f>
        <v>CDS DESCRIPTION</v>
      </c>
      <c r="BF14" s="239" t="str">
        <f>BE14</f>
        <v>CDS DESCRIPTION</v>
      </c>
      <c r="BG14" s="239" t="str">
        <f t="shared" ref="BG14:BH14" si="11">BF14</f>
        <v>CDS DESCRIPTION</v>
      </c>
      <c r="BH14" s="239" t="str">
        <f t="shared" si="11"/>
        <v>CDS DESCRIPTION</v>
      </c>
      <c r="BJ14" s="239" t="str">
        <f>BH14</f>
        <v>CDS DESCRIPTION</v>
      </c>
      <c r="BK14" s="239">
        <f>BK3</f>
        <v>0</v>
      </c>
      <c r="BL14" s="239" t="str">
        <f>BJ14</f>
        <v>CDS DESCRIPTION</v>
      </c>
      <c r="BM14" s="239" t="str">
        <f>BM3</f>
        <v>NDF DESCRIPTION</v>
      </c>
      <c r="BN14" s="239" t="str">
        <f t="shared" ref="BN14:BR14" si="12">BM14</f>
        <v>NDF DESCRIPTION</v>
      </c>
      <c r="BO14" s="239" t="e">
        <f>#REF!</f>
        <v>#REF!</v>
      </c>
      <c r="BP14" s="239" t="e">
        <f t="shared" si="12"/>
        <v>#REF!</v>
      </c>
      <c r="BQ14" s="239" t="e">
        <f t="shared" si="12"/>
        <v>#REF!</v>
      </c>
      <c r="BR14" s="239" t="e">
        <f t="shared" si="12"/>
        <v>#REF!</v>
      </c>
      <c r="BT14" s="239" t="e">
        <f>BR14</f>
        <v>#REF!</v>
      </c>
      <c r="BU14" s="239" t="str">
        <f>BU3</f>
        <v>MTM</v>
      </c>
      <c r="BV14" s="239" t="str">
        <f t="shared" ref="BV14:BZ14" si="13">BU14</f>
        <v>MTM</v>
      </c>
      <c r="BW14" s="239" t="str">
        <f t="shared" si="13"/>
        <v>MTM</v>
      </c>
      <c r="BX14" s="239" t="str">
        <f t="shared" si="13"/>
        <v>MTM</v>
      </c>
      <c r="BY14" s="239" t="str">
        <f t="shared" si="13"/>
        <v>MTM</v>
      </c>
      <c r="BZ14" s="239" t="str">
        <f t="shared" si="13"/>
        <v>MTM</v>
      </c>
      <c r="CA14" s="239" t="str">
        <f t="shared" ref="CA14:CH14" si="14">CA3</f>
        <v>VARIATION MARGIN (CLEARING BROKER)</v>
      </c>
      <c r="CB14" s="239" t="str">
        <f t="shared" si="14"/>
        <v>PRODUCT LIFECYCLE CASH FLOWS</v>
      </c>
      <c r="CC14" s="239">
        <f>CC3</f>
        <v>0</v>
      </c>
      <c r="CD14" s="239">
        <f>CD3</f>
        <v>0</v>
      </c>
      <c r="CE14" s="239">
        <f t="shared" si="14"/>
        <v>0</v>
      </c>
      <c r="CF14" s="161">
        <f t="shared" si="14"/>
        <v>0</v>
      </c>
      <c r="CG14" s="91">
        <f t="shared" si="14"/>
        <v>0</v>
      </c>
      <c r="CH14" s="91">
        <f t="shared" si="14"/>
        <v>0</v>
      </c>
      <c r="CI14" s="91"/>
      <c r="CJ14" s="91"/>
      <c r="CK14" s="91"/>
      <c r="CL14" s="237"/>
      <c r="CM14" s="237"/>
      <c r="CR14" s="237"/>
      <c r="CS14" s="237"/>
      <c r="CT14" s="237"/>
    </row>
    <row r="15" spans="1:107" hidden="1">
      <c r="A15" s="237"/>
      <c r="BT15" s="4"/>
      <c r="CC15" s="239"/>
      <c r="CF15" s="239"/>
    </row>
    <row r="16" spans="1:107" hidden="1">
      <c r="A16" s="239"/>
      <c r="B16" s="239"/>
      <c r="BT16" s="4"/>
      <c r="CC16" s="239"/>
    </row>
    <row r="17" spans="1:98" s="239" customFormat="1">
      <c r="S17" s="237"/>
      <c r="T17" s="237"/>
      <c r="U17" s="237"/>
      <c r="V17" s="237"/>
      <c r="W17" s="237"/>
      <c r="X17" s="237"/>
      <c r="Y17" s="237"/>
      <c r="Z17" s="237"/>
      <c r="AA17" s="237"/>
      <c r="AB17" s="237"/>
      <c r="AC17" s="237"/>
      <c r="AD17" s="237"/>
      <c r="AE17" s="237"/>
      <c r="AF17" s="237"/>
      <c r="AG17" s="237"/>
      <c r="AM17" s="237"/>
      <c r="AN17" s="237"/>
      <c r="AO17" s="237"/>
      <c r="AP17" s="237"/>
      <c r="AQ17" s="237"/>
      <c r="AR17" s="237"/>
      <c r="AS17" s="237"/>
      <c r="AT17" s="237"/>
      <c r="AU17" s="237"/>
      <c r="AV17" s="237"/>
      <c r="AW17" s="237"/>
      <c r="AX17" s="237"/>
      <c r="BT17" s="240"/>
      <c r="CL17" s="237"/>
      <c r="CM17" s="237"/>
      <c r="CO17" s="237"/>
      <c r="CP17" s="237"/>
      <c r="CQ17" s="237"/>
      <c r="CR17" s="237"/>
      <c r="CS17" s="237"/>
      <c r="CT17" s="237"/>
    </row>
    <row r="18" spans="1:98" s="239" customFormat="1">
      <c r="A18" s="239" t="s">
        <v>1484</v>
      </c>
      <c r="C18" s="388" t="s">
        <v>1485</v>
      </c>
      <c r="D18" s="389">
        <v>42214</v>
      </c>
      <c r="E18" s="390">
        <v>42215.091215277775</v>
      </c>
      <c r="F18" s="388" t="s">
        <v>1486</v>
      </c>
      <c r="G18" s="388" t="s">
        <v>1487</v>
      </c>
      <c r="H18" s="388"/>
      <c r="I18" s="388"/>
      <c r="J18" s="388" t="s">
        <v>1488</v>
      </c>
      <c r="K18" s="388" t="s">
        <v>1489</v>
      </c>
      <c r="L18" s="388" t="s">
        <v>1490</v>
      </c>
      <c r="M18" s="388" t="s">
        <v>1490</v>
      </c>
      <c r="N18" s="388"/>
      <c r="O18" s="388" t="s">
        <v>1491</v>
      </c>
      <c r="P18" s="388" t="s">
        <v>823</v>
      </c>
      <c r="Q18" s="388" t="s">
        <v>823</v>
      </c>
      <c r="R18" s="388">
        <v>1</v>
      </c>
      <c r="S18" s="388" t="s">
        <v>1492</v>
      </c>
      <c r="T18" s="388"/>
      <c r="U18" s="388">
        <v>4314666</v>
      </c>
      <c r="V18" s="388">
        <v>9091</v>
      </c>
      <c r="W18" s="388" t="s">
        <v>1493</v>
      </c>
      <c r="X18" s="388" t="s">
        <v>1494</v>
      </c>
      <c r="Y18" s="388" t="s">
        <v>1495</v>
      </c>
      <c r="Z18" s="388" t="s">
        <v>846</v>
      </c>
      <c r="AA18" s="389">
        <v>42193</v>
      </c>
      <c r="AB18" s="389">
        <v>42195</v>
      </c>
      <c r="AC18" s="388"/>
      <c r="AD18" s="389">
        <v>53153</v>
      </c>
      <c r="AE18" s="389">
        <v>42193</v>
      </c>
      <c r="AF18" s="388"/>
      <c r="AG18" s="388" t="s">
        <v>1496</v>
      </c>
      <c r="AH18" s="388">
        <v>10800000</v>
      </c>
      <c r="AI18" s="388" t="s">
        <v>823</v>
      </c>
      <c r="AJ18" s="388" t="s">
        <v>979</v>
      </c>
      <c r="AK18" s="388">
        <v>2.8239999999999998</v>
      </c>
      <c r="AL18" s="388">
        <v>16096.8</v>
      </c>
      <c r="AM18" s="388"/>
      <c r="AN18" s="388"/>
      <c r="AO18" s="388">
        <v>0</v>
      </c>
      <c r="AP18" s="388" t="s">
        <v>850</v>
      </c>
      <c r="AQ18" s="388"/>
      <c r="AR18" s="388" t="s">
        <v>850</v>
      </c>
      <c r="AS18" s="388">
        <v>-10800000</v>
      </c>
      <c r="AT18" s="388" t="s">
        <v>823</v>
      </c>
      <c r="AU18" s="388" t="s">
        <v>976</v>
      </c>
      <c r="AV18" s="388">
        <v>0.28344999999999998</v>
      </c>
      <c r="AW18" s="388">
        <v>-1615.67</v>
      </c>
      <c r="AX18" s="388" t="s">
        <v>1497</v>
      </c>
      <c r="AY18" s="388" t="s">
        <v>849</v>
      </c>
      <c r="AZ18" s="388">
        <v>0</v>
      </c>
      <c r="BA18" s="388" t="s">
        <v>849</v>
      </c>
      <c r="BB18" s="388" t="s">
        <v>849</v>
      </c>
      <c r="BC18" s="388" t="s">
        <v>849</v>
      </c>
      <c r="BD18" s="388"/>
      <c r="BE18" s="388"/>
      <c r="BF18" s="388"/>
      <c r="BG18" s="388"/>
      <c r="BH18" s="388">
        <v>0</v>
      </c>
      <c r="BI18" s="388">
        <v>0</v>
      </c>
      <c r="BJ18" s="388">
        <v>0</v>
      </c>
      <c r="BK18" s="388">
        <v>0</v>
      </c>
      <c r="BL18" s="388"/>
      <c r="BM18" s="388"/>
      <c r="BN18" s="388"/>
      <c r="BO18" s="388">
        <v>0</v>
      </c>
      <c r="BP18" s="388">
        <v>0</v>
      </c>
      <c r="BQ18" s="388">
        <v>0</v>
      </c>
      <c r="BR18" s="388"/>
      <c r="BS18" s="388">
        <v>0</v>
      </c>
      <c r="BT18" s="388">
        <v>0</v>
      </c>
      <c r="BU18" s="388">
        <v>62040.62</v>
      </c>
      <c r="BV18" s="388">
        <v>47559.49</v>
      </c>
      <c r="BW18" s="388">
        <v>62040.62</v>
      </c>
      <c r="BX18" s="388">
        <v>47559.49</v>
      </c>
      <c r="BY18" s="388">
        <v>0.57445009999999996</v>
      </c>
      <c r="BZ18" s="388">
        <v>0.44036560000000002</v>
      </c>
      <c r="CA18" s="388">
        <v>-54082.03</v>
      </c>
      <c r="CB18" s="388">
        <v>-0.45</v>
      </c>
      <c r="CC18" s="388">
        <v>14481.13</v>
      </c>
      <c r="CD18" s="388">
        <v>0</v>
      </c>
      <c r="CE18" s="388">
        <v>0</v>
      </c>
      <c r="CF18" s="389">
        <v>42290</v>
      </c>
      <c r="CG18" s="388">
        <v>0</v>
      </c>
      <c r="CH18" s="388">
        <v>0</v>
      </c>
      <c r="CI18" s="388" t="s">
        <v>823</v>
      </c>
      <c r="CJ18" s="388">
        <v>0</v>
      </c>
      <c r="CK18" s="388" t="s">
        <v>823</v>
      </c>
      <c r="CL18" s="388">
        <v>0</v>
      </c>
      <c r="CM18" s="388"/>
      <c r="CN18" s="388"/>
      <c r="CO18" s="388" t="s">
        <v>1498</v>
      </c>
      <c r="CP18" s="388"/>
      <c r="CQ18" s="388" t="s">
        <v>1499</v>
      </c>
      <c r="CR18" s="388" t="s">
        <v>1495</v>
      </c>
      <c r="CS18" s="388" t="s">
        <v>1500</v>
      </c>
      <c r="CT18" s="388" t="s">
        <v>1393</v>
      </c>
    </row>
    <row r="19" spans="1:98">
      <c r="A19" s="237"/>
      <c r="C19" s="388" t="s">
        <v>1501</v>
      </c>
      <c r="D19" s="389">
        <v>42214</v>
      </c>
      <c r="E19" s="390">
        <v>42215.091215277775</v>
      </c>
      <c r="F19" s="388" t="s">
        <v>1486</v>
      </c>
      <c r="G19" s="388" t="s">
        <v>1487</v>
      </c>
      <c r="H19" s="388"/>
      <c r="I19" s="388"/>
      <c r="J19" s="388" t="s">
        <v>1488</v>
      </c>
      <c r="K19" s="388" t="s">
        <v>1489</v>
      </c>
      <c r="L19" s="388" t="s">
        <v>1490</v>
      </c>
      <c r="M19" s="388" t="s">
        <v>1490</v>
      </c>
      <c r="N19" s="388"/>
      <c r="O19" s="388" t="s">
        <v>1491</v>
      </c>
      <c r="P19" s="388" t="s">
        <v>823</v>
      </c>
      <c r="Q19" s="388" t="s">
        <v>823</v>
      </c>
      <c r="R19" s="388">
        <v>1</v>
      </c>
      <c r="S19" s="388" t="s">
        <v>1502</v>
      </c>
      <c r="T19" s="388"/>
      <c r="U19" s="388">
        <v>4314667</v>
      </c>
      <c r="V19" s="388">
        <v>9092</v>
      </c>
      <c r="W19" s="388" t="s">
        <v>1503</v>
      </c>
      <c r="X19" s="388" t="s">
        <v>1504</v>
      </c>
      <c r="Y19" s="388" t="s">
        <v>1505</v>
      </c>
      <c r="Z19" s="388" t="s">
        <v>846</v>
      </c>
      <c r="AA19" s="389">
        <v>42193</v>
      </c>
      <c r="AB19" s="389">
        <v>42354</v>
      </c>
      <c r="AC19" s="388"/>
      <c r="AD19" s="389">
        <v>44181</v>
      </c>
      <c r="AE19" s="389">
        <v>42193</v>
      </c>
      <c r="AF19" s="388"/>
      <c r="AG19" s="388" t="s">
        <v>1496</v>
      </c>
      <c r="AH19" s="388">
        <v>25000000</v>
      </c>
      <c r="AI19" s="388" t="s">
        <v>823</v>
      </c>
      <c r="AJ19" s="388" t="s">
        <v>976</v>
      </c>
      <c r="AK19" s="388">
        <v>0</v>
      </c>
      <c r="AL19" s="388">
        <v>0</v>
      </c>
      <c r="AM19" s="388" t="s">
        <v>1497</v>
      </c>
      <c r="AN19" s="388" t="s">
        <v>849</v>
      </c>
      <c r="AO19" s="388">
        <v>0</v>
      </c>
      <c r="AP19" s="388" t="s">
        <v>849</v>
      </c>
      <c r="AQ19" s="388" t="s">
        <v>849</v>
      </c>
      <c r="AR19" s="388" t="s">
        <v>849</v>
      </c>
      <c r="AS19" s="388">
        <v>-25000000</v>
      </c>
      <c r="AT19" s="388" t="s">
        <v>823</v>
      </c>
      <c r="AU19" s="388" t="s">
        <v>979</v>
      </c>
      <c r="AV19" s="388">
        <v>2.1154999999999999</v>
      </c>
      <c r="AW19" s="388">
        <v>0</v>
      </c>
      <c r="AX19" s="388"/>
      <c r="AY19" s="388"/>
      <c r="AZ19" s="388">
        <v>0</v>
      </c>
      <c r="BA19" s="388" t="s">
        <v>1506</v>
      </c>
      <c r="BB19" s="388"/>
      <c r="BC19" s="388" t="s">
        <v>1506</v>
      </c>
      <c r="BD19" s="388"/>
      <c r="BE19" s="388"/>
      <c r="BF19" s="388"/>
      <c r="BG19" s="388"/>
      <c r="BH19" s="388">
        <v>0</v>
      </c>
      <c r="BI19" s="388">
        <v>0</v>
      </c>
      <c r="BJ19" s="388">
        <v>0</v>
      </c>
      <c r="BK19" s="388">
        <v>0</v>
      </c>
      <c r="BL19" s="388"/>
      <c r="BM19" s="388"/>
      <c r="BN19" s="388"/>
      <c r="BO19" s="388">
        <v>0</v>
      </c>
      <c r="BP19" s="388">
        <v>0</v>
      </c>
      <c r="BQ19" s="388">
        <v>0</v>
      </c>
      <c r="BR19" s="388"/>
      <c r="BS19" s="388">
        <v>0</v>
      </c>
      <c r="BT19" s="388">
        <v>0</v>
      </c>
      <c r="BU19" s="388">
        <v>-247783.7</v>
      </c>
      <c r="BV19" s="388">
        <v>-247783.7</v>
      </c>
      <c r="BW19" s="388">
        <v>-247783.7</v>
      </c>
      <c r="BX19" s="388">
        <v>-247783.7</v>
      </c>
      <c r="BY19" s="388">
        <v>-0.99113479999999998</v>
      </c>
      <c r="BZ19" s="388">
        <v>-0.99113479999999998</v>
      </c>
      <c r="CA19" s="388">
        <v>21473.71</v>
      </c>
      <c r="CB19" s="388">
        <v>1.05</v>
      </c>
      <c r="CC19" s="388">
        <v>0</v>
      </c>
      <c r="CD19" s="388">
        <v>0</v>
      </c>
      <c r="CE19" s="388">
        <v>0</v>
      </c>
      <c r="CF19" s="389">
        <v>42725</v>
      </c>
      <c r="CG19" s="388">
        <v>0</v>
      </c>
      <c r="CH19" s="388">
        <v>0</v>
      </c>
      <c r="CI19" s="388" t="s">
        <v>823</v>
      </c>
      <c r="CJ19" s="388">
        <v>0</v>
      </c>
      <c r="CK19" s="388" t="s">
        <v>823</v>
      </c>
      <c r="CL19" s="388">
        <v>0</v>
      </c>
      <c r="CM19" s="388"/>
      <c r="CN19" s="388"/>
      <c r="CO19" s="388" t="s">
        <v>1507</v>
      </c>
      <c r="CP19" s="388"/>
      <c r="CQ19" s="388"/>
      <c r="CR19" s="388" t="s">
        <v>1505</v>
      </c>
      <c r="CS19" s="388" t="s">
        <v>1508</v>
      </c>
      <c r="CT19" s="388" t="s">
        <v>1393</v>
      </c>
    </row>
    <row r="20" spans="1:98">
      <c r="A20" s="237"/>
      <c r="C20" s="388" t="s">
        <v>1509</v>
      </c>
      <c r="D20" s="389">
        <v>42214</v>
      </c>
      <c r="E20" s="390">
        <v>42215.091215277775</v>
      </c>
      <c r="F20" s="388" t="s">
        <v>1486</v>
      </c>
      <c r="G20" s="388" t="s">
        <v>1487</v>
      </c>
      <c r="H20" s="388"/>
      <c r="I20" s="388"/>
      <c r="J20" s="388" t="s">
        <v>1488</v>
      </c>
      <c r="K20" s="388" t="s">
        <v>1489</v>
      </c>
      <c r="L20" s="388" t="s">
        <v>1490</v>
      </c>
      <c r="M20" s="388" t="s">
        <v>1490</v>
      </c>
      <c r="N20" s="388"/>
      <c r="O20" s="388" t="s">
        <v>1491</v>
      </c>
      <c r="P20" s="388" t="s">
        <v>1510</v>
      </c>
      <c r="Q20" s="388" t="s">
        <v>823</v>
      </c>
      <c r="R20" s="388">
        <v>0.93554099999999996</v>
      </c>
      <c r="S20" s="388" t="s">
        <v>1511</v>
      </c>
      <c r="T20" s="388"/>
      <c r="U20" s="388">
        <v>4314674</v>
      </c>
      <c r="V20" s="388">
        <v>9095</v>
      </c>
      <c r="W20" s="388" t="s">
        <v>1512</v>
      </c>
      <c r="X20" s="388" t="s">
        <v>1513</v>
      </c>
      <c r="Y20" s="388" t="s">
        <v>1514</v>
      </c>
      <c r="Z20" s="388" t="s">
        <v>846</v>
      </c>
      <c r="AA20" s="389">
        <v>42193</v>
      </c>
      <c r="AB20" s="389">
        <v>42263</v>
      </c>
      <c r="AC20" s="388"/>
      <c r="AD20" s="389">
        <v>43359</v>
      </c>
      <c r="AE20" s="389">
        <v>42193</v>
      </c>
      <c r="AF20" s="388"/>
      <c r="AG20" s="388" t="s">
        <v>1496</v>
      </c>
      <c r="AH20" s="388">
        <v>25000000</v>
      </c>
      <c r="AI20" s="388" t="s">
        <v>1510</v>
      </c>
      <c r="AJ20" s="388" t="s">
        <v>979</v>
      </c>
      <c r="AK20" s="388">
        <v>1.75</v>
      </c>
      <c r="AL20" s="388">
        <v>0</v>
      </c>
      <c r="AM20" s="388"/>
      <c r="AN20" s="388"/>
      <c r="AO20" s="388">
        <v>0</v>
      </c>
      <c r="AP20" s="388" t="s">
        <v>850</v>
      </c>
      <c r="AQ20" s="388"/>
      <c r="AR20" s="388" t="s">
        <v>850</v>
      </c>
      <c r="AS20" s="388">
        <v>-25000000</v>
      </c>
      <c r="AT20" s="388" t="s">
        <v>1510</v>
      </c>
      <c r="AU20" s="388" t="s">
        <v>976</v>
      </c>
      <c r="AV20" s="388">
        <v>0</v>
      </c>
      <c r="AW20" s="388">
        <v>0</v>
      </c>
      <c r="AX20" s="388" t="s">
        <v>1515</v>
      </c>
      <c r="AY20" s="388" t="s">
        <v>849</v>
      </c>
      <c r="AZ20" s="388">
        <v>0</v>
      </c>
      <c r="BA20" s="388" t="s">
        <v>849</v>
      </c>
      <c r="BB20" s="388" t="s">
        <v>849</v>
      </c>
      <c r="BC20" s="388" t="s">
        <v>849</v>
      </c>
      <c r="BD20" s="388"/>
      <c r="BE20" s="388"/>
      <c r="BF20" s="388"/>
      <c r="BG20" s="388"/>
      <c r="BH20" s="388">
        <v>0</v>
      </c>
      <c r="BI20" s="388">
        <v>0</v>
      </c>
      <c r="BJ20" s="388">
        <v>0</v>
      </c>
      <c r="BK20" s="388">
        <v>0</v>
      </c>
      <c r="BL20" s="388"/>
      <c r="BM20" s="388"/>
      <c r="BN20" s="388"/>
      <c r="BO20" s="388">
        <v>0</v>
      </c>
      <c r="BP20" s="388">
        <v>0</v>
      </c>
      <c r="BQ20" s="388">
        <v>0</v>
      </c>
      <c r="BR20" s="388"/>
      <c r="BS20" s="388">
        <v>0</v>
      </c>
      <c r="BT20" s="388">
        <v>0</v>
      </c>
      <c r="BU20" s="388">
        <v>597238.03</v>
      </c>
      <c r="BV20" s="388">
        <v>597238.03</v>
      </c>
      <c r="BW20" s="388">
        <v>558740.66</v>
      </c>
      <c r="BX20" s="388">
        <v>558740.66382420005</v>
      </c>
      <c r="BY20" s="388">
        <v>2.3889521</v>
      </c>
      <c r="BZ20" s="388">
        <v>2.3889521</v>
      </c>
      <c r="CA20" s="388">
        <v>-6760.54</v>
      </c>
      <c r="CB20" s="388">
        <v>-9.3000000000000007</v>
      </c>
      <c r="CC20" s="388">
        <v>0</v>
      </c>
      <c r="CD20" s="388">
        <v>0</v>
      </c>
      <c r="CE20" s="388">
        <v>0</v>
      </c>
      <c r="CF20" s="389">
        <v>42354</v>
      </c>
      <c r="CG20" s="388">
        <v>0</v>
      </c>
      <c r="CH20" s="388">
        <v>0</v>
      </c>
      <c r="CI20" s="388" t="s">
        <v>1510</v>
      </c>
      <c r="CJ20" s="388">
        <v>0</v>
      </c>
      <c r="CK20" s="388" t="s">
        <v>1510</v>
      </c>
      <c r="CL20" s="388">
        <v>0</v>
      </c>
      <c r="CM20" s="388"/>
      <c r="CN20" s="388"/>
      <c r="CO20" s="388" t="s">
        <v>1516</v>
      </c>
      <c r="CP20" s="388"/>
      <c r="CQ20" s="388"/>
      <c r="CR20" s="388" t="s">
        <v>1514</v>
      </c>
      <c r="CS20" s="388" t="s">
        <v>1517</v>
      </c>
      <c r="CT20" s="388" t="s">
        <v>1393</v>
      </c>
    </row>
    <row r="21" spans="1:98">
      <c r="A21" s="237"/>
      <c r="C21" s="388" t="s">
        <v>1518</v>
      </c>
      <c r="D21" s="389">
        <v>42214</v>
      </c>
      <c r="E21" s="390">
        <v>42215.091215277775</v>
      </c>
      <c r="F21" s="388" t="s">
        <v>1486</v>
      </c>
      <c r="G21" s="388" t="s">
        <v>1487</v>
      </c>
      <c r="H21" s="388"/>
      <c r="I21" s="388"/>
      <c r="J21" s="388" t="s">
        <v>1519</v>
      </c>
      <c r="K21" s="388" t="s">
        <v>1489</v>
      </c>
      <c r="L21" s="388" t="s">
        <v>1520</v>
      </c>
      <c r="M21" s="388" t="s">
        <v>1520</v>
      </c>
      <c r="N21" s="388"/>
      <c r="O21" s="388" t="s">
        <v>1491</v>
      </c>
      <c r="P21" s="388" t="s">
        <v>823</v>
      </c>
      <c r="Q21" s="388" t="s">
        <v>823</v>
      </c>
      <c r="R21" s="388">
        <v>1</v>
      </c>
      <c r="S21" s="388" t="s">
        <v>1521</v>
      </c>
      <c r="T21" s="388"/>
      <c r="U21" s="388">
        <v>4306267</v>
      </c>
      <c r="V21" s="388">
        <v>9012</v>
      </c>
      <c r="W21" s="388">
        <v>22716037</v>
      </c>
      <c r="X21" s="388" t="s">
        <v>1522</v>
      </c>
      <c r="Y21" s="388" t="s">
        <v>1523</v>
      </c>
      <c r="Z21" s="388" t="s">
        <v>846</v>
      </c>
      <c r="AA21" s="389">
        <v>42191</v>
      </c>
      <c r="AB21" s="389">
        <v>42193</v>
      </c>
      <c r="AC21" s="388"/>
      <c r="AD21" s="389">
        <v>53151</v>
      </c>
      <c r="AE21" s="389">
        <v>42191</v>
      </c>
      <c r="AF21" s="388"/>
      <c r="AG21" s="388" t="s">
        <v>1263</v>
      </c>
      <c r="AH21" s="388">
        <v>57000000</v>
      </c>
      <c r="AI21" s="388" t="s">
        <v>823</v>
      </c>
      <c r="AJ21" s="388" t="s">
        <v>976</v>
      </c>
      <c r="AK21" s="388">
        <v>0.28425</v>
      </c>
      <c r="AL21" s="388">
        <v>9451.31</v>
      </c>
      <c r="AM21" s="388" t="s">
        <v>1497</v>
      </c>
      <c r="AN21" s="388" t="s">
        <v>849</v>
      </c>
      <c r="AO21" s="388">
        <v>0</v>
      </c>
      <c r="AP21" s="388" t="s">
        <v>849</v>
      </c>
      <c r="AQ21" s="388" t="s">
        <v>849</v>
      </c>
      <c r="AR21" s="388" t="s">
        <v>849</v>
      </c>
      <c r="AS21" s="388">
        <v>-57000000</v>
      </c>
      <c r="AT21" s="388" t="s">
        <v>823</v>
      </c>
      <c r="AU21" s="388" t="s">
        <v>979</v>
      </c>
      <c r="AV21" s="388">
        <v>2.54</v>
      </c>
      <c r="AW21" s="388">
        <v>-84455</v>
      </c>
      <c r="AX21" s="388"/>
      <c r="AY21" s="388"/>
      <c r="AZ21" s="388">
        <v>0</v>
      </c>
      <c r="BA21" s="388" t="s">
        <v>850</v>
      </c>
      <c r="BB21" s="388"/>
      <c r="BC21" s="388" t="s">
        <v>850</v>
      </c>
      <c r="BD21" s="388"/>
      <c r="BE21" s="388"/>
      <c r="BF21" s="388"/>
      <c r="BG21" s="388"/>
      <c r="BH21" s="388">
        <v>0</v>
      </c>
      <c r="BI21" s="388">
        <v>0</v>
      </c>
      <c r="BJ21" s="388">
        <v>0</v>
      </c>
      <c r="BK21" s="388">
        <v>0</v>
      </c>
      <c r="BL21" s="388"/>
      <c r="BM21" s="388"/>
      <c r="BN21" s="388"/>
      <c r="BO21" s="388">
        <v>0</v>
      </c>
      <c r="BP21" s="388">
        <v>0</v>
      </c>
      <c r="BQ21" s="388">
        <v>0</v>
      </c>
      <c r="BR21" s="388"/>
      <c r="BS21" s="388">
        <v>0</v>
      </c>
      <c r="BT21" s="388">
        <v>0</v>
      </c>
      <c r="BU21" s="388">
        <v>3108007.96</v>
      </c>
      <c r="BV21" s="388">
        <v>3183011.65</v>
      </c>
      <c r="BW21" s="388">
        <v>3108007.96</v>
      </c>
      <c r="BX21" s="388">
        <v>3183011.65</v>
      </c>
      <c r="BY21" s="388">
        <v>5.4526455</v>
      </c>
      <c r="BZ21" s="388">
        <v>5.5842308999999997</v>
      </c>
      <c r="CA21" s="388">
        <v>274598.13</v>
      </c>
      <c r="CB21" s="388">
        <v>-11.02</v>
      </c>
      <c r="CC21" s="388">
        <v>-75003.69</v>
      </c>
      <c r="CD21" s="388">
        <v>0</v>
      </c>
      <c r="CE21" s="388">
        <v>0</v>
      </c>
      <c r="CF21" s="389">
        <v>42377</v>
      </c>
      <c r="CG21" s="388">
        <v>0</v>
      </c>
      <c r="CH21" s="388">
        <v>0</v>
      </c>
      <c r="CI21" s="388" t="s">
        <v>823</v>
      </c>
      <c r="CJ21" s="388">
        <v>0</v>
      </c>
      <c r="CK21" s="388" t="s">
        <v>823</v>
      </c>
      <c r="CL21" s="388">
        <v>0</v>
      </c>
      <c r="CM21" s="388"/>
      <c r="CN21" s="388"/>
      <c r="CO21" s="388" t="s">
        <v>1524</v>
      </c>
      <c r="CP21" s="388"/>
      <c r="CQ21" s="388"/>
      <c r="CR21" s="388" t="s">
        <v>1523</v>
      </c>
      <c r="CS21" s="388" t="s">
        <v>1525</v>
      </c>
      <c r="CT21" s="388" t="s">
        <v>1393</v>
      </c>
    </row>
    <row r="22" spans="1:98">
      <c r="A22" s="237"/>
    </row>
    <row r="23" spans="1:98">
      <c r="A23" s="237"/>
    </row>
    <row r="24" spans="1:98">
      <c r="A24" s="237"/>
    </row>
    <row r="25" spans="1:98">
      <c r="A25" s="237"/>
    </row>
    <row r="26" spans="1:98">
      <c r="A26" s="237"/>
    </row>
    <row r="27" spans="1:98">
      <c r="A27" s="237"/>
    </row>
    <row r="28" spans="1:98">
      <c r="A28" s="237"/>
      <c r="L28" s="88"/>
    </row>
    <row r="29" spans="1:98">
      <c r="A29" s="237"/>
    </row>
    <row r="30" spans="1:98">
      <c r="A30" s="237"/>
    </row>
    <row r="31" spans="1:98">
      <c r="A31" s="237"/>
    </row>
    <row r="32" spans="1:98">
      <c r="A32" s="237"/>
    </row>
    <row r="33" spans="1:72">
      <c r="A33" s="237"/>
    </row>
    <row r="34" spans="1:72">
      <c r="A34" s="237"/>
    </row>
    <row r="35" spans="1:72">
      <c r="A35" s="237"/>
    </row>
    <row r="36" spans="1:72">
      <c r="A36" s="237"/>
    </row>
    <row r="37" spans="1:72">
      <c r="A37" s="237"/>
      <c r="BT37" s="4"/>
    </row>
    <row r="38" spans="1:72">
      <c r="BT38" s="4"/>
    </row>
  </sheetData>
  <mergeCells count="11">
    <mergeCell ref="BD3:BL3"/>
    <mergeCell ref="B3:C3"/>
    <mergeCell ref="D3:G3"/>
    <mergeCell ref="H3:R3"/>
    <mergeCell ref="S3:AF3"/>
    <mergeCell ref="AH3:BC3"/>
    <mergeCell ref="CU3:DB3"/>
    <mergeCell ref="BM3:BT3"/>
    <mergeCell ref="BU3:BZ3"/>
    <mergeCell ref="CB3:CN3"/>
    <mergeCell ref="CO3:CT3"/>
  </mergeCells>
  <pageMargins left="0.7" right="0.7" top="0.75" bottom="0.75" header="0.3" footer="0.3"/>
  <pageSetup paperSize="8" scale="48" fitToWidth="3" orientation="landscape" horizontalDpi="4294967293" verticalDpi="429496729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79998168889431442"/>
    <pageSetUpPr fitToPage="1"/>
  </sheetPr>
  <dimension ref="A1:CU37"/>
  <sheetViews>
    <sheetView zoomScaleSheetLayoutView="100" workbookViewId="0">
      <pane xSplit="3" ySplit="4" topLeftCell="CK5" activePane="bottomRight" state="frozen"/>
      <selection pane="topRight" activeCell="D1" sqref="D1"/>
      <selection pane="bottomLeft" activeCell="A4" sqref="A4"/>
      <selection pane="bottomRight" activeCell="CV5" sqref="CV5"/>
    </sheetView>
  </sheetViews>
  <sheetFormatPr baseColWidth="10" defaultColWidth="8.6640625" defaultRowHeight="44" x14ac:dyDescent="0"/>
  <cols>
    <col min="1" max="1" width="8.83203125" style="3" customWidth="1"/>
    <col min="2" max="2" width="11.5" style="237" customWidth="1"/>
    <col min="3" max="3" width="15.5" style="237" customWidth="1"/>
    <col min="4" max="7" width="9.6640625" style="237" customWidth="1"/>
    <col min="8" max="8" width="13.1640625" style="237" customWidth="1"/>
    <col min="9" max="9" width="11.5" style="237" customWidth="1"/>
    <col min="10" max="10" width="10.33203125" style="237" customWidth="1"/>
    <col min="11" max="11" width="9.6640625" style="237" customWidth="1"/>
    <col min="12" max="12" width="12.5" style="237" customWidth="1"/>
    <col min="13" max="13" width="9.6640625" style="237" customWidth="1"/>
    <col min="14" max="14" width="13.5" style="237" customWidth="1"/>
    <col min="15" max="15" width="23" style="237" customWidth="1"/>
    <col min="16" max="24" width="9.6640625" style="237" customWidth="1"/>
    <col min="25" max="25" width="8.6640625" style="237"/>
    <col min="26" max="26" width="11.33203125" style="237" customWidth="1"/>
    <col min="27" max="27" width="12.6640625" style="237" customWidth="1"/>
    <col min="28" max="32" width="9.6640625" style="237" customWidth="1"/>
    <col min="33" max="33" width="8.6640625" style="237"/>
    <col min="34" max="34" width="11.5" style="237" customWidth="1"/>
    <col min="35" max="35" width="18.83203125" style="237" customWidth="1"/>
    <col min="36" max="43" width="9.6640625" style="237" customWidth="1"/>
    <col min="44" max="45" width="8.6640625" style="237"/>
    <col min="46" max="46" width="11.5" style="237" customWidth="1"/>
    <col min="47" max="47" width="10.5" style="237" customWidth="1"/>
    <col min="48" max="50" width="9.6640625" style="237" customWidth="1"/>
    <col min="51" max="51" width="8.33203125" style="237" customWidth="1"/>
    <col min="52" max="54" width="9.6640625" style="237" customWidth="1"/>
    <col min="55" max="55" width="8.6640625" style="237"/>
    <col min="56" max="56" width="9.6640625" style="237" customWidth="1"/>
    <col min="57" max="57" width="12" style="237" customWidth="1"/>
    <col min="58" max="73" width="8.6640625" style="237"/>
    <col min="74" max="74" width="13.6640625" style="237" customWidth="1"/>
    <col min="75" max="75" width="14" style="237" customWidth="1"/>
    <col min="76" max="87" width="8.6640625" style="237"/>
    <col min="88" max="89" width="13.5" style="237" customWidth="1"/>
    <col min="90" max="90" width="9.6640625" style="237" customWidth="1"/>
    <col min="91" max="91" width="8.6640625" style="237"/>
    <col min="100" max="16384" width="8.6640625" style="237"/>
  </cols>
  <sheetData>
    <row r="1" spans="1:91">
      <c r="A1" s="3" t="s">
        <v>1053</v>
      </c>
      <c r="B1" s="88" t="s">
        <v>1233</v>
      </c>
      <c r="AH1" s="274"/>
      <c r="CJ1" s="239"/>
      <c r="CK1" s="239"/>
      <c r="CL1" s="239"/>
      <c r="CM1" s="239"/>
    </row>
    <row r="2" spans="1:91" s="12" customFormat="1" ht="20" customHeight="1">
      <c r="A2" s="4" t="s">
        <v>12</v>
      </c>
      <c r="B2" s="364" t="s">
        <v>1192</v>
      </c>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c r="AN2" s="365"/>
      <c r="AO2" s="365"/>
      <c r="AP2" s="365"/>
      <c r="AQ2" s="365"/>
      <c r="AR2" s="365"/>
      <c r="AS2" s="365"/>
      <c r="AT2" s="365"/>
      <c r="AU2" s="365"/>
      <c r="AV2" s="365"/>
      <c r="AW2" s="365"/>
      <c r="AX2" s="365"/>
      <c r="AY2" s="365"/>
      <c r="AZ2" s="365"/>
      <c r="BA2" s="365"/>
      <c r="BB2" s="365"/>
      <c r="BC2" s="365"/>
      <c r="BD2" s="365"/>
      <c r="BE2" s="365"/>
      <c r="BF2" s="365"/>
      <c r="BG2" s="365"/>
      <c r="BH2" s="365"/>
      <c r="BI2" s="365"/>
      <c r="BJ2" s="365"/>
      <c r="BK2" s="365"/>
      <c r="BL2" s="365"/>
      <c r="BM2" s="365"/>
      <c r="BN2" s="365"/>
      <c r="BO2" s="365"/>
      <c r="BP2" s="365"/>
      <c r="BQ2" s="365"/>
      <c r="BR2" s="365"/>
      <c r="BS2" s="365"/>
      <c r="BT2" s="365"/>
      <c r="BU2" s="365"/>
      <c r="BV2" s="365"/>
      <c r="BW2" s="365"/>
      <c r="BX2" s="365"/>
      <c r="BY2" s="365"/>
      <c r="BZ2" s="365"/>
      <c r="CA2" s="365"/>
      <c r="CB2" s="365"/>
      <c r="CC2" s="365"/>
      <c r="CD2" s="365"/>
      <c r="CE2" s="365"/>
      <c r="CF2" s="365"/>
      <c r="CG2" s="365"/>
      <c r="CH2" s="365"/>
      <c r="CI2" s="365"/>
      <c r="CJ2" s="365"/>
      <c r="CK2" s="365"/>
      <c r="CL2" s="365"/>
      <c r="CM2" s="365"/>
    </row>
    <row r="3" spans="1:91" ht="30.75" customHeight="1">
      <c r="A3" s="4" t="s">
        <v>12</v>
      </c>
      <c r="B3" s="451" t="s">
        <v>74</v>
      </c>
      <c r="C3" s="467"/>
      <c r="D3" s="468" t="s">
        <v>73</v>
      </c>
      <c r="E3" s="469"/>
      <c r="F3" s="469"/>
      <c r="G3" s="469"/>
      <c r="H3" s="479" t="s">
        <v>72</v>
      </c>
      <c r="I3" s="480"/>
      <c r="J3" s="480"/>
      <c r="K3" s="480"/>
      <c r="L3" s="480"/>
      <c r="M3" s="480"/>
      <c r="N3" s="480"/>
      <c r="O3" s="480"/>
      <c r="P3" s="480"/>
      <c r="Q3" s="480"/>
      <c r="R3" s="480"/>
      <c r="S3" s="485" t="s">
        <v>26</v>
      </c>
      <c r="T3" s="486"/>
      <c r="U3" s="486"/>
      <c r="V3" s="486"/>
      <c r="W3" s="486"/>
      <c r="X3" s="486"/>
      <c r="Y3" s="486"/>
      <c r="Z3" s="486"/>
      <c r="AA3" s="486"/>
      <c r="AB3" s="486"/>
      <c r="AC3" s="486"/>
      <c r="AD3" s="486"/>
      <c r="AE3" s="486"/>
      <c r="AF3" s="486"/>
      <c r="AG3" s="486"/>
      <c r="AH3" s="331"/>
      <c r="AI3" s="331"/>
      <c r="AJ3" s="479" t="s">
        <v>193</v>
      </c>
      <c r="AK3" s="480"/>
      <c r="AL3" s="480"/>
      <c r="AM3" s="480"/>
      <c r="AN3" s="480"/>
      <c r="AO3" s="480"/>
      <c r="AP3" s="480"/>
      <c r="AQ3" s="480"/>
      <c r="AR3" s="480"/>
      <c r="AS3" s="480"/>
      <c r="AT3" s="480"/>
      <c r="AU3" s="480"/>
      <c r="AV3" s="480"/>
      <c r="AW3" s="480"/>
      <c r="AX3" s="480"/>
      <c r="AY3" s="480"/>
      <c r="AZ3" s="480"/>
      <c r="BA3" s="480"/>
      <c r="BB3" s="480"/>
      <c r="BC3" s="480"/>
      <c r="BD3" s="480"/>
      <c r="BE3" s="481"/>
      <c r="BF3" s="487" t="s">
        <v>194</v>
      </c>
      <c r="BG3" s="488"/>
      <c r="BH3" s="488"/>
      <c r="BI3" s="488"/>
      <c r="BJ3" s="488"/>
      <c r="BK3" s="488"/>
      <c r="BL3" s="488"/>
      <c r="BM3" s="488"/>
      <c r="BN3" s="489"/>
      <c r="BO3" s="479" t="s">
        <v>195</v>
      </c>
      <c r="BP3" s="480"/>
      <c r="BQ3" s="480"/>
      <c r="BR3" s="480"/>
      <c r="BS3" s="480"/>
      <c r="BT3" s="480"/>
      <c r="BU3" s="480"/>
      <c r="BV3" s="481"/>
      <c r="BW3" s="482" t="s">
        <v>158</v>
      </c>
      <c r="BX3" s="483"/>
      <c r="BY3" s="483"/>
      <c r="BZ3" s="483"/>
      <c r="CA3" s="483"/>
      <c r="CB3" s="483"/>
      <c r="CC3" s="483"/>
      <c r="CD3" s="483"/>
      <c r="CE3" s="483"/>
      <c r="CF3" s="483"/>
      <c r="CG3" s="483"/>
      <c r="CH3" s="483"/>
      <c r="CI3" s="484"/>
      <c r="CJ3" s="476" t="s">
        <v>1278</v>
      </c>
      <c r="CK3" s="457"/>
      <c r="CL3" s="457"/>
      <c r="CM3" s="457"/>
    </row>
    <row r="4" spans="1:91" ht="176">
      <c r="A4" s="3" t="s">
        <v>67</v>
      </c>
      <c r="B4" s="76" t="s">
        <v>1205</v>
      </c>
      <c r="C4" s="76" t="s">
        <v>65</v>
      </c>
      <c r="D4" s="225" t="s">
        <v>64</v>
      </c>
      <c r="E4" s="308" t="s">
        <v>63</v>
      </c>
      <c r="F4" s="308" t="s">
        <v>62</v>
      </c>
      <c r="G4" s="149" t="s">
        <v>61</v>
      </c>
      <c r="H4" s="225" t="s">
        <v>60</v>
      </c>
      <c r="I4" s="308" t="s">
        <v>59</v>
      </c>
      <c r="J4" s="308" t="s">
        <v>58</v>
      </c>
      <c r="K4" s="308" t="s">
        <v>57</v>
      </c>
      <c r="L4" s="308" t="s">
        <v>56</v>
      </c>
      <c r="M4" s="308" t="s">
        <v>55</v>
      </c>
      <c r="N4" s="308" t="s">
        <v>102</v>
      </c>
      <c r="O4" s="308" t="s">
        <v>54</v>
      </c>
      <c r="P4" s="308" t="s">
        <v>52</v>
      </c>
      <c r="Q4" s="308" t="s">
        <v>51</v>
      </c>
      <c r="R4" s="226" t="s">
        <v>49</v>
      </c>
      <c r="S4" s="308" t="s">
        <v>200</v>
      </c>
      <c r="T4" s="308" t="s">
        <v>201</v>
      </c>
      <c r="U4" s="308" t="s">
        <v>202</v>
      </c>
      <c r="V4" s="308" t="s">
        <v>1052</v>
      </c>
      <c r="W4" s="308" t="s">
        <v>205</v>
      </c>
      <c r="X4" s="308" t="s">
        <v>1037</v>
      </c>
      <c r="Y4" s="308" t="s">
        <v>1040</v>
      </c>
      <c r="Z4" s="308" t="s">
        <v>206</v>
      </c>
      <c r="AA4" s="308" t="s">
        <v>53</v>
      </c>
      <c r="AB4" s="308" t="s">
        <v>207</v>
      </c>
      <c r="AC4" s="308" t="s">
        <v>208</v>
      </c>
      <c r="AD4" s="308" t="s">
        <v>991</v>
      </c>
      <c r="AE4" s="308" t="s">
        <v>209</v>
      </c>
      <c r="AF4" s="308" t="s">
        <v>210</v>
      </c>
      <c r="AG4" s="308" t="s">
        <v>211</v>
      </c>
      <c r="AH4" s="308" t="s">
        <v>1045</v>
      </c>
      <c r="AI4" s="149" t="s">
        <v>1046</v>
      </c>
      <c r="AJ4" s="225" t="s">
        <v>856</v>
      </c>
      <c r="AK4" s="308" t="s">
        <v>857</v>
      </c>
      <c r="AL4" s="308" t="s">
        <v>975</v>
      </c>
      <c r="AM4" s="308" t="s">
        <v>858</v>
      </c>
      <c r="AN4" s="308" t="s">
        <v>859</v>
      </c>
      <c r="AO4" s="308" t="s">
        <v>860</v>
      </c>
      <c r="AP4" s="308" t="s">
        <v>861</v>
      </c>
      <c r="AQ4" s="308" t="s">
        <v>862</v>
      </c>
      <c r="AR4" s="308" t="s">
        <v>863</v>
      </c>
      <c r="AS4" s="308" t="s">
        <v>864</v>
      </c>
      <c r="AT4" s="308" t="s">
        <v>865</v>
      </c>
      <c r="AU4" s="308" t="s">
        <v>866</v>
      </c>
      <c r="AV4" s="308" t="s">
        <v>867</v>
      </c>
      <c r="AW4" s="308" t="s">
        <v>977</v>
      </c>
      <c r="AX4" s="308" t="s">
        <v>868</v>
      </c>
      <c r="AY4" s="308" t="s">
        <v>869</v>
      </c>
      <c r="AZ4" s="308" t="s">
        <v>870</v>
      </c>
      <c r="BA4" s="308" t="s">
        <v>871</v>
      </c>
      <c r="BB4" s="308" t="s">
        <v>872</v>
      </c>
      <c r="BC4" s="308" t="s">
        <v>873</v>
      </c>
      <c r="BD4" s="308" t="s">
        <v>874</v>
      </c>
      <c r="BE4" s="226" t="s">
        <v>875</v>
      </c>
      <c r="BF4" s="225" t="s">
        <v>878</v>
      </c>
      <c r="BG4" s="308" t="s">
        <v>879</v>
      </c>
      <c r="BH4" s="308" t="s">
        <v>880</v>
      </c>
      <c r="BI4" s="308" t="s">
        <v>881</v>
      </c>
      <c r="BJ4" s="308" t="s">
        <v>882</v>
      </c>
      <c r="BK4" s="308" t="s">
        <v>1070</v>
      </c>
      <c r="BL4" s="308" t="s">
        <v>237</v>
      </c>
      <c r="BM4" s="308" t="s">
        <v>255</v>
      </c>
      <c r="BN4" s="226" t="s">
        <v>883</v>
      </c>
      <c r="BO4" s="225" t="s">
        <v>885</v>
      </c>
      <c r="BP4" s="308" t="s">
        <v>886</v>
      </c>
      <c r="BQ4" s="308" t="s">
        <v>887</v>
      </c>
      <c r="BR4" s="308" t="s">
        <v>888</v>
      </c>
      <c r="BS4" s="308" t="s">
        <v>243</v>
      </c>
      <c r="BT4" s="308" t="s">
        <v>889</v>
      </c>
      <c r="BU4" s="227" t="s">
        <v>890</v>
      </c>
      <c r="BV4" s="226" t="s">
        <v>245</v>
      </c>
      <c r="BW4" s="225" t="s">
        <v>36</v>
      </c>
      <c r="BX4" s="308" t="s">
        <v>253</v>
      </c>
      <c r="BY4" s="308" t="s">
        <v>254</v>
      </c>
      <c r="BZ4" s="308" t="s">
        <v>35</v>
      </c>
      <c r="CA4" s="308" t="s">
        <v>256</v>
      </c>
      <c r="CB4" s="308" t="s">
        <v>34</v>
      </c>
      <c r="CC4" s="308" t="s">
        <v>895</v>
      </c>
      <c r="CD4" s="308" t="s">
        <v>903</v>
      </c>
      <c r="CE4" s="308" t="s">
        <v>896</v>
      </c>
      <c r="CF4" s="308" t="s">
        <v>902</v>
      </c>
      <c r="CG4" s="308" t="s">
        <v>897</v>
      </c>
      <c r="CH4" s="308" t="s">
        <v>815</v>
      </c>
      <c r="CI4" s="149" t="s">
        <v>795</v>
      </c>
      <c r="CJ4" s="149" t="s">
        <v>1346</v>
      </c>
      <c r="CK4" s="149" t="s">
        <v>1342</v>
      </c>
      <c r="CL4" s="149" t="s">
        <v>1304</v>
      </c>
      <c r="CM4" s="308" t="s">
        <v>1302</v>
      </c>
    </row>
    <row r="5" spans="1:91" ht="252" customHeight="1">
      <c r="A5" s="3" t="s">
        <v>12</v>
      </c>
      <c r="B5" s="312" t="s">
        <v>26</v>
      </c>
      <c r="C5" s="109" t="str">
        <f>VLOOKUP(C4,'Data Fields'!$B:$E,3,0)</f>
        <v>Indicates column order of nested data occurring in multiple lines, separated by ":".  This provides a unique key for sub groupings and subtotal lines.  Note that columns so indicated should contain "NET" on lines that contain the net of their values.</v>
      </c>
      <c r="D5" s="109" t="str">
        <f>VLOOKUP(D4,'Data Fields'!$B:$E,3,0)</f>
        <v>Date on which all reported data was current.</v>
      </c>
      <c r="E5" s="109" t="str">
        <f>VLOOKUP(E4,'Data Fields'!$B:$E,3,0)</f>
        <v>Date and time when report was generated.</v>
      </c>
      <c r="F5" s="109" t="str">
        <f>VLOOKUP(F4,'Data Fields'!$B:$E,3,0)</f>
        <v>The name of the clearing firm</v>
      </c>
      <c r="G5" s="93" t="str">
        <f>VLOOKUP(G4,'Data Fields'!$B:$E,3,0)</f>
        <v>Placeholder for Legal Entity Identifier</v>
      </c>
      <c r="H5" s="208" t="str">
        <f>VLOOKUP(H4,'Data Fields'!$B:$E,3,0)</f>
        <v>Name of the investment manager</v>
      </c>
      <c r="I5" s="109" t="str">
        <f>VLOOKUP(I4,'Data Fields'!$B:$E,3,0)</f>
        <v>Placeholder for Legal Entity Identifier</v>
      </c>
      <c r="J5" s="109" t="str">
        <f>VLOOKUP(J4,'Data Fields'!$B:$E,3,0)</f>
        <v>Name of the client (beneficiary).</v>
      </c>
      <c r="K5" s="109" t="str">
        <f>VLOOKUP(K4,'Data Fields'!$B:$E,3,0)</f>
        <v>Placeholder for Legal Entity Identifier</v>
      </c>
      <c r="L5" s="109" t="str">
        <f>VLOOKUP(L4,'Data Fields'!$B:$E,3,0)</f>
        <v>ID provided by the client to the broker and custodian.</v>
      </c>
      <c r="M5" s="109" t="str">
        <f>VLOOKUP(M4,'Data Fields'!$B:$E,3,0)</f>
        <v>Client account reference at clearing broker</v>
      </c>
      <c r="N5" s="109" t="str">
        <f>VLOOKUP(N4,'Data Fields'!$B:$E,3,0)</f>
        <v>(If applicable) Any distinction used within a client account entity for the purposes of trades, positions, margining, etc.   "NET" indicates multiple Sub Accounts and/or total Account balances.</v>
      </c>
      <c r="O5" s="109" t="str">
        <f>VLOOKUP(O4,'Data Fields'!$B:$E,3,0)</f>
        <v>Code to indicate that account information is specific to named Clearing House only:_x000D_- Chicago Mercantile Exchange _x000D_- CME Clearing Europe Limited _x000D_- EUREX_Clearing _x000D_- LCH Clearnet Ltd _x000D_- LCH Clearnet Ltd FCM _x000D_- LCH.Clearnet LLC (US) _x000D_- ICE Clear Credit LLC _x000D_- ICE Clear Europe _x000D_"NET" indicates multiple CCPs and/or total Clearing Broker balances. Note that netting not allowed at position/trade level.</v>
      </c>
      <c r="P5" s="109" t="str">
        <f>'Data Fields'!D27</f>
        <v>Local currency for the account.  I.e., Trade Currency or Transaction Currency.</v>
      </c>
      <c r="Q5" s="109" t="str">
        <f>VLOOKUP(Q4,'Data Fields'!$B:$E,3,0)</f>
        <v>Base currency for the account</v>
      </c>
      <c r="R5" s="217" t="str">
        <f>VLOOKUP(R4,'Data Fields'!$B:$E,3,0)</f>
        <v>The FX rate used to convert Local Currency to Account Base Currency.  Use the convention Local/Base for all currency pairs.</v>
      </c>
      <c r="S5" s="217" t="str">
        <f>VLOOKUP(S4,'Data Fields'!$B:$E,3,0)</f>
        <v>Unique Swap Identifier (note that UTIs should be reported in the UTI field)</v>
      </c>
      <c r="T5" s="217" t="str">
        <f>VLOOKUP(T4,'Data Fields'!$B:$E,3,0)</f>
        <v xml:space="preserve">Placeholder for Unique Product Identifier. </v>
      </c>
      <c r="U5" s="217" t="str">
        <f>VLOOKUP(U4,'Data Fields'!$B:$E,3,0)</f>
        <v>ID provided by the Clearing House (Position, Trade or Execution ID should be placed here, depending on which is applicable).</v>
      </c>
      <c r="V5" s="109" t="str">
        <f>VLOOKUP(V4,'Data Fields'!$B:$E,3,0)</f>
        <v>Trade or position ID at Clearing Broker</v>
      </c>
      <c r="W5" s="109" t="str">
        <f>VLOOKUP(W4,'Data Fields'!$B:$E,3,0)</f>
        <v>Trade ID on Affirmation Platform or SEF, e.g. MarketWire ID</v>
      </c>
      <c r="X5" s="109" t="str">
        <f>VLOOKUP(X4,'Data Fields'!$B:$E,3,0)</f>
        <v>Client identified ID, for internal matching.</v>
      </c>
      <c r="Y5" s="250" t="str">
        <f>VLOOKUP(Y4,'Data Fields'!$B:$E,3,0)</f>
        <v>Netting eligibility identifier provided by the clearinghouse, for example, LIDs from LCH or Netting IDs from CME.</v>
      </c>
      <c r="Z5" s="109" t="str">
        <f>VLOOKUP(Z4,'Data Fields'!$B:$E,3,0)</f>
        <v>Reference code supplied by the client for trade compression or other groupings; EIDs, Netting Strings and Swap Indicators should be reported here.</v>
      </c>
      <c r="AA5" s="109" t="str">
        <f>'Data Fields'!D24</f>
        <v>The type of product referenced in this row: "CDS / CDX / iTraxx / NDF / IRS / IRS-OIS / IRS-Basis / IRS-ZCS / IRS-FRA / IRS-VNS / IRS-ZCIIS". "NET" indicates that the line represents net values across products.</v>
      </c>
      <c r="AB5" s="109" t="str">
        <f>VLOOKUP(AB4,'Data Fields'!$B:$E,3,0)</f>
        <v>Trade execution date</v>
      </c>
      <c r="AC5" s="109" t="str">
        <f>VLOOKUP(AC4,'Data Fields'!$B:$E,3,0)</f>
        <v>Trade effective date</v>
      </c>
      <c r="AD5" s="109" t="str">
        <f>VLOOKUP(AD4,'Data Fields'!$B:$E,3,0)</f>
        <v>Date on which payment is made for FRAs</v>
      </c>
      <c r="AE5" s="109" t="str">
        <f>VLOOKUP(AE4,'Data Fields'!$B:$E,3,0)</f>
        <v>Trade maturity date</v>
      </c>
      <c r="AF5" s="109" t="str">
        <f>VLOOKUP(AF4,'Data Fields'!$B:$E,3,0)</f>
        <v>Date on which the trade was accepted for clearing</v>
      </c>
      <c r="AG5" s="109" t="str">
        <f>VLOOKUP(AG4,'Data Fields'!$B:$E,3,0)</f>
        <v>Buy/Sell indicator for Credit trades: B=Buy, S=Sell (from the perspective of client/end user). Additional "S" can be used for IRS Swaption</v>
      </c>
      <c r="AH5" s="109" t="str">
        <f>VLOOKUP(AH4,'Data Fields'!$B:$E,3,0)</f>
        <v>Daily Activity Trade Type: NEW, TERMINATED, MATURED</v>
      </c>
      <c r="AI5" s="109" t="str">
        <f>VLOOKUP(AI4,'Data Fields'!$B:$E,3,0)</f>
        <v>Lists the name of the affirmation platform or SEF; affirmation platforms include: _x000D_MARKIT_WIRE_x000D_BLOOMBERG_x000D_TRADE_WEB_x000D_CME_TRANSFER_x000D_NETTED indicates that the swap is a result of exhange netting._x000D_BLENDED indicates that the swap is a result of exchange coupon blending and netting.</v>
      </c>
      <c r="AJ5" s="208" t="str">
        <f>VLOOKUP(AJ4,'Data Fields'!$B:$E,3,0)</f>
        <v>Notional of receive leg.  Note that in the case of ZCS, a leg that is characterised by a single ending known payment should list that payment amount here.</v>
      </c>
      <c r="AK5" s="109" t="str">
        <f>VLOOKUP(AK4,'Data Fields'!$B:$E,3,0)</f>
        <v>Currency of the receiver leg.</v>
      </c>
      <c r="AL5" s="109" t="str">
        <f>VLOOKUP(AL4,'Data Fields'!$B:$E,3,0)</f>
        <v>The coupon type for the receiver leg: "Fixed / Floating"</v>
      </c>
      <c r="AM5" s="109" t="str">
        <f>VLOOKUP(AM4,'Data Fields'!$B:$E,3,0)</f>
        <v>Fixed rate of the receiver leg.</v>
      </c>
      <c r="AN5" s="109" t="str">
        <f>VLOOKUP(AN4,'Data Fields'!$B:$E,3,0)</f>
        <v>Accrued coupon interst for the receiver leg.</v>
      </c>
      <c r="AO5" s="109" t="str">
        <f>VLOOKUP(AO4,'Data Fields'!$B:$E,3,0)</f>
        <v>Specified floating rate index of the receiver leg; USD LIBOR, GBP, LIBOR, JPY LIBOR, etc.</v>
      </c>
      <c r="AP5" s="109" t="str">
        <f>VLOOKUP(AP4,'Data Fields'!$B:$E,3,0)</f>
        <v>The tenor, 1M, 3M, 6M, 1Y etc., of the underlying floating rate index for the receiver leg.</v>
      </c>
      <c r="AQ5" s="109" t="str">
        <f>VLOOKUP(AQ4,'Data Fields'!$B:$E,3,0)</f>
        <v>Current quoted spread above the floating index rate for the receiver leg, in basis points</v>
      </c>
      <c r="AR5" s="109" t="str">
        <f>VLOOKUP(AR4,'Data Fields'!$B:$E,3,0)</f>
        <v>Frequency, 1M, 3M, 6M, 1Y etc., of coupon payments for the receiver leg.</v>
      </c>
      <c r="AS5" s="109" t="str">
        <f>VLOOKUP(AS4,'Data Fields'!$B:$E,3,0)</f>
        <v>Frequency, 1M, 3M, 6M, 1Y etc., with which the reference rate resets to the floating rate index for the receiver leg.</v>
      </c>
      <c r="AT5" s="109" t="str">
        <f>VLOOKUP(AT4,'Data Fields'!$B:$E,3,0)</f>
        <v>Frequency, 1M, 3M, 6M, 1Y etc., with which the floating rate is calculated based on reference rates for the receiver leg.</v>
      </c>
      <c r="AU5" s="109" t="str">
        <f>VLOOKUP(AU4,'Data Fields'!$B:$E,3,0)</f>
        <v>Notional of the payer leg.  Note that in the case of ZCS, a leg that is characterised by a single ending known payment should list that payment amount here.</v>
      </c>
      <c r="AV5" s="109" t="str">
        <f>VLOOKUP(AV4,'Data Fields'!$B:$E,3,0)</f>
        <v>Currency of the payer leg.</v>
      </c>
      <c r="AW5" s="109" t="str">
        <f>VLOOKUP(AW4,'Data Fields'!$B:$E,3,0)</f>
        <v>The coupon type for the payer leg: "Fixed / Floating"</v>
      </c>
      <c r="AX5" s="109" t="str">
        <f>VLOOKUP(AX4,'Data Fields'!$B:$E,3,0)</f>
        <v>Applicable rate for the payer leg</v>
      </c>
      <c r="AY5" s="109" t="str">
        <f>VLOOKUP(AY4,'Data Fields'!$B:$E,3,0)</f>
        <v>Accrued copuon interst for the payer leg.</v>
      </c>
      <c r="AZ5" s="109" t="str">
        <f>VLOOKUP(AZ4,'Data Fields'!$B:$E,3,0)</f>
        <v>Specified floating rate index of the payer leg; USD LIBOR, GBP, LIBOR, JPY LIBOR, etc.</v>
      </c>
      <c r="BA5" s="109" t="str">
        <f>VLOOKUP(BA4,'Data Fields'!$B:$E,3,0)</f>
        <v>The tenor, 1M, 3M, 6M, 1Y etc., of the underlying floating rate index.</v>
      </c>
      <c r="BB5" s="109" t="str">
        <f>VLOOKUP(BB4,'Data Fields'!$B:$E,3,0)</f>
        <v>Current quoted spread above the Index paid, in basis points</v>
      </c>
      <c r="BC5" s="109" t="str">
        <f>VLOOKUP(BC4,'Data Fields'!$B:$E,3,0)</f>
        <v>Frequency, 1M, 3M, 6M, 1Y etc., of coupon payments for the receiver leg.</v>
      </c>
      <c r="BD5" s="109" t="str">
        <f>VLOOKUP(BD4,'Data Fields'!$B:$E,3,0)</f>
        <v>Frequency, 1M, 3M, 6M, 1Y etc., with which the reference rate resets to the floating rate index for the receiver leg.</v>
      </c>
      <c r="BE5" s="217" t="str">
        <f>VLOOKUP(BE4,'Data Fields'!$B:$E,3,0)</f>
        <v>Frequency, 1M, 3M, 6M, 1Y etc., with which the floating rate is calculated based on reference rates for the receiver leg.</v>
      </c>
      <c r="BF5" s="208" t="str">
        <f>VLOOKUP(BF4,'Data Fields'!$B:$E,3,0)</f>
        <v xml:space="preserve">Underlying entity </v>
      </c>
      <c r="BG5" s="109" t="str">
        <f>VLOOKUP(BG4,'Data Fields'!$B:$E,3,0)</f>
        <v>ISIN / CUSIP of obligation</v>
      </c>
      <c r="BH5" s="109" t="str">
        <f>VLOOKUP(BH4,'Data Fields'!$B:$E,3,0)</f>
        <v>SN=Senior, SB=Subordinate and SD=Senior Secured</v>
      </c>
      <c r="BI5" s="109" t="str">
        <f>VLOOKUP(BI4,'Data Fields'!$B:$E,3,0)</f>
        <v>Currency of trade</v>
      </c>
      <c r="BJ5" s="109" t="str">
        <f>VLOOKUP(BJ4,'Data Fields'!$B:$E,3,0)</f>
        <v>Notional Amount</v>
      </c>
      <c r="BK5" s="109" t="str">
        <f>VLOOKUP(BK4,'Data Fields'!$B:$E,3,0)</f>
        <v>Factor by which notional value adjusts following a credit event. CDX's that have not had a credit event will have a factor of 1.</v>
      </c>
      <c r="BL5" s="109" t="str">
        <f>VLOOKUP(BL4,'Data Fields'!$B:$E,3,0)</f>
        <v>Current quoted CDS spread (against equivalent tenor swap rate)</v>
      </c>
      <c r="BM5" s="208" t="str">
        <f>VLOOKUP(BM4,'Data Fields'!$B:$E,3,0)</f>
        <v>Coupon rate for the CDS position</v>
      </c>
      <c r="BN5" s="217" t="str">
        <f>VLOOKUP(BN4,'Data Fields'!$B:$E,3,0)</f>
        <v>The code assigned to the CDS by MarkIt that identifies the referenced entity or the index, series and version</v>
      </c>
      <c r="BO5" s="208" t="str">
        <f>VLOOKUP(BO4,'Data Fields'!$B:$E,3,0)</f>
        <v>Currency that the NDF will settle in</v>
      </c>
      <c r="BP5" s="109" t="str">
        <f>VLOOKUP(BP4,'Data Fields'!$B:$E,3,0)</f>
        <v>Trade currency of the NDF</v>
      </c>
      <c r="BQ5" s="109" t="str">
        <f>VLOOKUP(BQ4,'Data Fields'!$B:$E,3,0)</f>
        <v>NDF settlement currency amount</v>
      </c>
      <c r="BR5" s="109" t="str">
        <f>VLOOKUP(BR4,'Data Fields'!$B:$E,3,0)</f>
        <v>NDF trade currency amount</v>
      </c>
      <c r="BS5" s="109" t="str">
        <f>VLOOKUP(BS4,'Data Fields'!$B:$E,3,0)</f>
        <v>Trade price (FX rate) at execution (Trade Date)</v>
      </c>
      <c r="BT5" s="109" t="str">
        <f>VLOOKUP(BT4,'Data Fields'!$B:$E,3,0)</f>
        <v>Final fixing date for NDF trade</v>
      </c>
      <c r="BU5" s="109" t="str">
        <f>VLOOKUP(BU4,'Data Fields'!$B:$E,3,0)</f>
        <v>FX rate on As Of Date</v>
      </c>
      <c r="BV5" s="93" t="str">
        <f>VLOOKUP(BV4,'Data Fields'!$B:$E,3,0)</f>
        <v>Daily discount factor used by the CH in calculating VM</v>
      </c>
      <c r="BW5" s="208" t="str">
        <f>'Data Fields'!D203</f>
        <v>Daily PAI Amount.  (Report daily.)</v>
      </c>
      <c r="BX5" s="208" t="str">
        <f>VLOOKUP(BX4,'Data Fields'!$B:$E,3,0)</f>
        <v>Accrued (Coupon interest) amount.  Note that in the case of IRS coupons, this field represents the net of Pay and Receive legs.</v>
      </c>
      <c r="BY5" s="208" t="str">
        <f>VLOOKUP(BY4,'Data Fields'!$B:$E,3,0)</f>
        <v>Credit Event Payment on CDS Trade (includes both recovery amount and interest reimbursement).</v>
      </c>
      <c r="BZ5" s="208" t="str">
        <f>VLOOKUP(BZ4,'Data Fields'!$B:$E,3,0)</f>
        <v>Coupon Payment Amount: Coupons are listed on Settlement Date</v>
      </c>
      <c r="CA5" s="208" t="str">
        <f>VLOOKUP(CA4,'Data Fields'!$B:$E,3,0)</f>
        <v>Payment Date of the Next Coupon</v>
      </c>
      <c r="CB5" s="208" t="str">
        <f>VLOOKUP(CB4,'Data Fields'!$B:$E,3,0)</f>
        <v>Total of trade upfront payments. Shown until settled</v>
      </c>
      <c r="CC5" s="208" t="str">
        <f>VLOOKUP(CC4,'Data Fields'!$B:$E,3,0)</f>
        <v>Total of clearing broker fees charged on As of Date</v>
      </c>
      <c r="CD5" s="208" t="str">
        <f>VLOOKUP(CD4,'Data Fields'!$B:$E,3,0)</f>
        <v>Payment currency for clearing broker fees, if different from reporting currency</v>
      </c>
      <c r="CE5" s="208" t="str">
        <f>VLOOKUP(CE4,'Data Fields'!$B:$E,3,0)</f>
        <v>Total of clearing house fees charged on As of Date</v>
      </c>
      <c r="CF5" s="208" t="str">
        <f>VLOOKUP(CF4,'Data Fields'!$B:$E,3,0)</f>
        <v>Payment currency for clearing house fees, if different from reporting currency</v>
      </c>
      <c r="CG5" s="109" t="str">
        <f>VLOOKUP(CG4,'Data Fields'!$B:$E,3,0)</f>
        <v>Total of non-classified fees charged on As of Date</v>
      </c>
      <c r="CH5" s="109" t="str">
        <f>VLOOKUP(CH4,'Data Fields'!$B:$E,3,0)</f>
        <v>Payment currency for non-classified fees</v>
      </c>
      <c r="CI5" s="93" t="str">
        <f>VLOOKUP(CI4,'Data Fields'!$B:$E,3,0)</f>
        <v>Cash settlement payment at maturity of NDF</v>
      </c>
      <c r="CJ5" s="93" t="str">
        <f>VLOOKUP(CJ4,'Data Fields'!$B:$E,3,0)</f>
        <v>Unique Trade Identifier (note that USIs should be populated in the USI column).</v>
      </c>
      <c r="CK5" s="93" t="str">
        <f>VLOOKUP(CK4,'Data Fields'!$B:$E,3,0)</f>
        <v>Exchange provided identifier for the product.  CME Ticker Codes and ICE Codes should be populated here.</v>
      </c>
      <c r="CL5" s="93" t="str">
        <f>VLOOKUP(CL4,'Data Fields'!$B:$E,3,0)</f>
        <v>Package trade identifier</v>
      </c>
      <c r="CM5" s="85" t="str">
        <f>VLOOKUP(CM4,'Data Fields'!$B:$E,3,0)</f>
        <v>Exchange provided ID for coupon blending between trades/positions.</v>
      </c>
    </row>
    <row r="6" spans="1:91" ht="33" customHeight="1">
      <c r="A6" s="3" t="s">
        <v>12</v>
      </c>
      <c r="B6" s="308" t="s">
        <v>11</v>
      </c>
      <c r="C6" s="250" t="s">
        <v>7</v>
      </c>
      <c r="D6" s="250" t="s">
        <v>7</v>
      </c>
      <c r="E6" s="250" t="s">
        <v>7</v>
      </c>
      <c r="F6" s="250" t="s">
        <v>7</v>
      </c>
      <c r="G6" s="85" t="s">
        <v>10</v>
      </c>
      <c r="H6" s="86" t="s">
        <v>10</v>
      </c>
      <c r="I6" s="250" t="s">
        <v>10</v>
      </c>
      <c r="J6" s="250" t="s">
        <v>7</v>
      </c>
      <c r="K6" s="250" t="s">
        <v>10</v>
      </c>
      <c r="L6" s="250" t="s">
        <v>7</v>
      </c>
      <c r="M6" s="250" t="s">
        <v>7</v>
      </c>
      <c r="N6" s="250" t="s">
        <v>8</v>
      </c>
      <c r="O6" s="250" t="s">
        <v>7</v>
      </c>
      <c r="P6" s="250" t="s">
        <v>8</v>
      </c>
      <c r="Q6" s="250" t="s">
        <v>7</v>
      </c>
      <c r="R6" s="93" t="s">
        <v>7</v>
      </c>
      <c r="S6" s="250" t="s">
        <v>10</v>
      </c>
      <c r="T6" s="250" t="s">
        <v>8</v>
      </c>
      <c r="U6" s="250" t="s">
        <v>10</v>
      </c>
      <c r="V6" s="250" t="s">
        <v>10</v>
      </c>
      <c r="W6" s="250" t="s">
        <v>10</v>
      </c>
      <c r="X6" s="250" t="s">
        <v>7</v>
      </c>
      <c r="Y6" s="250" t="s">
        <v>10</v>
      </c>
      <c r="Z6" s="250" t="s">
        <v>8</v>
      </c>
      <c r="AA6" s="250" t="s">
        <v>7</v>
      </c>
      <c r="AB6" s="250" t="s">
        <v>7</v>
      </c>
      <c r="AC6" s="250" t="s">
        <v>7</v>
      </c>
      <c r="AD6" s="85" t="s">
        <v>10</v>
      </c>
      <c r="AE6" s="250" t="s">
        <v>7</v>
      </c>
      <c r="AF6" s="109" t="s">
        <v>8</v>
      </c>
      <c r="AG6" s="109" t="s">
        <v>7</v>
      </c>
      <c r="AH6" s="309" t="s">
        <v>7</v>
      </c>
      <c r="AI6" s="202" t="s">
        <v>7</v>
      </c>
      <c r="AJ6" s="309" t="s">
        <v>10</v>
      </c>
      <c r="AK6" s="309" t="s">
        <v>10</v>
      </c>
      <c r="AL6" s="309" t="s">
        <v>10</v>
      </c>
      <c r="AM6" s="309" t="s">
        <v>10</v>
      </c>
      <c r="AN6" s="250" t="s">
        <v>8</v>
      </c>
      <c r="AO6" s="309" t="s">
        <v>10</v>
      </c>
      <c r="AP6" s="250" t="s">
        <v>8</v>
      </c>
      <c r="AQ6" s="250" t="s">
        <v>8</v>
      </c>
      <c r="AR6" s="309" t="s">
        <v>10</v>
      </c>
      <c r="AS6" s="250" t="s">
        <v>8</v>
      </c>
      <c r="AT6" s="250" t="s">
        <v>8</v>
      </c>
      <c r="AU6" s="309" t="s">
        <v>10</v>
      </c>
      <c r="AV6" s="309" t="s">
        <v>10</v>
      </c>
      <c r="AW6" s="309" t="s">
        <v>10</v>
      </c>
      <c r="AX6" s="309" t="s">
        <v>10</v>
      </c>
      <c r="AY6" s="250" t="s">
        <v>8</v>
      </c>
      <c r="AZ6" s="309" t="s">
        <v>10</v>
      </c>
      <c r="BA6" s="250" t="s">
        <v>8</v>
      </c>
      <c r="BB6" s="250" t="s">
        <v>8</v>
      </c>
      <c r="BC6" s="309" t="s">
        <v>10</v>
      </c>
      <c r="BD6" s="250" t="s">
        <v>8</v>
      </c>
      <c r="BE6" s="93" t="s">
        <v>8</v>
      </c>
      <c r="BF6" s="309" t="s">
        <v>10</v>
      </c>
      <c r="BG6" s="309" t="s">
        <v>10</v>
      </c>
      <c r="BH6" s="250" t="s">
        <v>8</v>
      </c>
      <c r="BI6" s="309" t="s">
        <v>10</v>
      </c>
      <c r="BJ6" s="309" t="s">
        <v>10</v>
      </c>
      <c r="BK6" s="250" t="s">
        <v>10</v>
      </c>
      <c r="BL6" s="250" t="s">
        <v>8</v>
      </c>
      <c r="BM6" s="309" t="s">
        <v>10</v>
      </c>
      <c r="BN6" s="85" t="s">
        <v>8</v>
      </c>
      <c r="BO6" s="86" t="s">
        <v>10</v>
      </c>
      <c r="BP6" s="86" t="s">
        <v>10</v>
      </c>
      <c r="BQ6" s="86" t="s">
        <v>10</v>
      </c>
      <c r="BR6" s="86" t="s">
        <v>10</v>
      </c>
      <c r="BS6" s="86" t="s">
        <v>10</v>
      </c>
      <c r="BT6" s="86" t="s">
        <v>10</v>
      </c>
      <c r="BU6" s="86" t="s">
        <v>10</v>
      </c>
      <c r="BV6" s="86" t="s">
        <v>10</v>
      </c>
      <c r="BW6" s="161" t="s">
        <v>7</v>
      </c>
      <c r="BX6" s="161" t="s">
        <v>8</v>
      </c>
      <c r="BY6" s="161" t="s">
        <v>8</v>
      </c>
      <c r="BZ6" s="161" t="s">
        <v>8</v>
      </c>
      <c r="CA6" s="161" t="s">
        <v>8</v>
      </c>
      <c r="CB6" s="161" t="s">
        <v>8</v>
      </c>
      <c r="CC6" s="250" t="s">
        <v>7</v>
      </c>
      <c r="CD6" s="85" t="s">
        <v>8</v>
      </c>
      <c r="CE6" s="109" t="s">
        <v>7</v>
      </c>
      <c r="CF6" s="85" t="s">
        <v>8</v>
      </c>
      <c r="CG6" s="109" t="s">
        <v>7</v>
      </c>
      <c r="CH6" s="85" t="s">
        <v>8</v>
      </c>
      <c r="CI6" s="162" t="s">
        <v>10</v>
      </c>
      <c r="CJ6" s="250" t="s">
        <v>10</v>
      </c>
      <c r="CK6" s="250" t="s">
        <v>10</v>
      </c>
      <c r="CL6" s="250" t="s">
        <v>8</v>
      </c>
      <c r="CM6" s="85" t="s">
        <v>10</v>
      </c>
    </row>
    <row r="7" spans="1:91" ht="132">
      <c r="A7" s="222" t="s">
        <v>6</v>
      </c>
      <c r="B7" s="222" t="s">
        <v>1206</v>
      </c>
      <c r="C7" s="222" t="s">
        <v>825</v>
      </c>
      <c r="D7" s="222" t="s">
        <v>826</v>
      </c>
      <c r="E7" s="222" t="s">
        <v>827</v>
      </c>
      <c r="F7" s="222" t="s">
        <v>828</v>
      </c>
      <c r="G7" s="93" t="s">
        <v>828</v>
      </c>
      <c r="H7" s="223" t="s">
        <v>829</v>
      </c>
      <c r="I7" s="222" t="s">
        <v>829</v>
      </c>
      <c r="J7" s="222" t="s">
        <v>830</v>
      </c>
      <c r="K7" s="222" t="s">
        <v>830</v>
      </c>
      <c r="L7" s="222" t="s">
        <v>822</v>
      </c>
      <c r="M7" s="222" t="s">
        <v>822</v>
      </c>
      <c r="N7" s="222"/>
      <c r="O7" s="222" t="s">
        <v>840</v>
      </c>
      <c r="P7" s="222" t="s">
        <v>823</v>
      </c>
      <c r="Q7" s="222" t="s">
        <v>823</v>
      </c>
      <c r="R7" s="93">
        <v>1</v>
      </c>
      <c r="S7" s="222">
        <v>5678</v>
      </c>
      <c r="T7" s="222">
        <v>123</v>
      </c>
      <c r="U7" s="222" t="s">
        <v>832</v>
      </c>
      <c r="V7" s="222">
        <v>98765</v>
      </c>
      <c r="W7" s="222">
        <v>12344</v>
      </c>
      <c r="X7" s="222"/>
      <c r="Y7" s="222"/>
      <c r="Z7" s="222" t="s">
        <v>1038</v>
      </c>
      <c r="AA7" s="222" t="s">
        <v>833</v>
      </c>
      <c r="AB7" s="222" t="s">
        <v>817</v>
      </c>
      <c r="AC7" s="222" t="s">
        <v>834</v>
      </c>
      <c r="AD7" s="222"/>
      <c r="AE7" s="222" t="s">
        <v>835</v>
      </c>
      <c r="AF7" s="109" t="s">
        <v>817</v>
      </c>
      <c r="AG7" s="250" t="s">
        <v>115</v>
      </c>
      <c r="AH7" s="222" t="s">
        <v>1031</v>
      </c>
      <c r="AI7" s="93" t="s">
        <v>1263</v>
      </c>
      <c r="AJ7" s="223"/>
      <c r="AK7" s="222"/>
      <c r="AL7" s="222"/>
      <c r="AM7" s="222"/>
      <c r="AN7" s="222"/>
      <c r="AO7" s="222"/>
      <c r="AP7" s="222"/>
      <c r="AQ7" s="222"/>
      <c r="AR7" s="222"/>
      <c r="AS7" s="222"/>
      <c r="AT7" s="222"/>
      <c r="AU7" s="222"/>
      <c r="AV7" s="222"/>
      <c r="AW7" s="222"/>
      <c r="AX7" s="222"/>
      <c r="AY7" s="222"/>
      <c r="AZ7" s="222"/>
      <c r="BA7" s="222"/>
      <c r="BB7" s="222"/>
      <c r="BC7" s="222"/>
      <c r="BD7" s="222"/>
      <c r="BE7" s="93"/>
      <c r="BF7" s="223" t="s">
        <v>1074</v>
      </c>
      <c r="BG7" s="222" t="s">
        <v>836</v>
      </c>
      <c r="BH7" s="222" t="s">
        <v>1058</v>
      </c>
      <c r="BI7" s="222" t="s">
        <v>823</v>
      </c>
      <c r="BJ7" s="222">
        <v>10000000</v>
      </c>
      <c r="BK7" s="222">
        <v>0.98</v>
      </c>
      <c r="BL7" s="222">
        <v>71.19</v>
      </c>
      <c r="BM7" s="222"/>
      <c r="BN7" s="93" t="s">
        <v>837</v>
      </c>
      <c r="BO7" s="223"/>
      <c r="BP7" s="222"/>
      <c r="BQ7" s="222"/>
      <c r="BR7" s="222"/>
      <c r="BS7" s="222"/>
      <c r="BT7" s="222"/>
      <c r="BU7" s="222"/>
      <c r="BV7" s="93"/>
      <c r="BW7" s="298">
        <v>2.35E-2</v>
      </c>
      <c r="BX7" s="222">
        <f>BM7/10000*BJ7*(3/12)</f>
        <v>0</v>
      </c>
      <c r="BY7" s="222">
        <v>-165000</v>
      </c>
      <c r="BZ7" s="222">
        <v>-8000</v>
      </c>
      <c r="CA7" s="222">
        <v>0</v>
      </c>
      <c r="CB7" s="222" t="s">
        <v>838</v>
      </c>
      <c r="CC7" s="222">
        <v>-100</v>
      </c>
      <c r="CD7" s="222" t="s">
        <v>823</v>
      </c>
      <c r="CE7" s="222">
        <v>-150</v>
      </c>
      <c r="CF7" s="222" t="s">
        <v>823</v>
      </c>
      <c r="CG7" s="222">
        <v>0</v>
      </c>
      <c r="CH7" s="222"/>
      <c r="CI7" s="93"/>
      <c r="CJ7" s="223"/>
      <c r="CK7" s="223" t="s">
        <v>832</v>
      </c>
      <c r="CL7" s="222"/>
      <c r="CM7" s="222"/>
    </row>
    <row r="8" spans="1:91" ht="132">
      <c r="A8" s="222" t="s">
        <v>6</v>
      </c>
      <c r="B8" s="222" t="s">
        <v>1206</v>
      </c>
      <c r="C8" s="222" t="s">
        <v>825</v>
      </c>
      <c r="D8" s="222" t="s">
        <v>826</v>
      </c>
      <c r="E8" s="222" t="s">
        <v>827</v>
      </c>
      <c r="F8" s="222" t="s">
        <v>828</v>
      </c>
      <c r="G8" s="93" t="s">
        <v>828</v>
      </c>
      <c r="H8" s="223" t="s">
        <v>829</v>
      </c>
      <c r="I8" s="222" t="s">
        <v>829</v>
      </c>
      <c r="J8" s="222" t="s">
        <v>830</v>
      </c>
      <c r="K8" s="222" t="s">
        <v>830</v>
      </c>
      <c r="L8" s="222" t="s">
        <v>822</v>
      </c>
      <c r="M8" s="222" t="s">
        <v>822</v>
      </c>
      <c r="N8" s="222"/>
      <c r="O8" s="222" t="s">
        <v>831</v>
      </c>
      <c r="P8" s="222" t="s">
        <v>823</v>
      </c>
      <c r="Q8" s="222" t="s">
        <v>823</v>
      </c>
      <c r="R8" s="93">
        <v>1</v>
      </c>
      <c r="S8" s="222">
        <v>4567</v>
      </c>
      <c r="T8" s="222">
        <v>234</v>
      </c>
      <c r="U8" s="222" t="s">
        <v>844</v>
      </c>
      <c r="V8" s="222">
        <v>987651</v>
      </c>
      <c r="W8" s="222">
        <v>12348</v>
      </c>
      <c r="X8" s="222"/>
      <c r="Y8" s="222"/>
      <c r="Z8" s="222" t="s">
        <v>845</v>
      </c>
      <c r="AA8" s="222" t="s">
        <v>846</v>
      </c>
      <c r="AB8" s="222" t="s">
        <v>817</v>
      </c>
      <c r="AC8" s="222" t="s">
        <v>834</v>
      </c>
      <c r="AD8" s="222"/>
      <c r="AE8" s="222" t="s">
        <v>847</v>
      </c>
      <c r="AF8" s="109" t="s">
        <v>817</v>
      </c>
      <c r="AG8" s="250"/>
      <c r="AH8" s="222" t="s">
        <v>1031</v>
      </c>
      <c r="AI8" s="93" t="s">
        <v>1263</v>
      </c>
      <c r="AJ8" s="223">
        <v>10000000</v>
      </c>
      <c r="AK8" s="222" t="s">
        <v>823</v>
      </c>
      <c r="AL8" s="222" t="s">
        <v>976</v>
      </c>
      <c r="AM8" s="222"/>
      <c r="AN8" s="222">
        <v>2500</v>
      </c>
      <c r="AO8" s="222" t="s">
        <v>848</v>
      </c>
      <c r="AP8" s="222" t="s">
        <v>849</v>
      </c>
      <c r="AQ8" s="222">
        <v>0</v>
      </c>
      <c r="AR8" s="222" t="str">
        <f>AP8</f>
        <v>3M</v>
      </c>
      <c r="AS8" s="222" t="str">
        <f>AP8</f>
        <v>3M</v>
      </c>
      <c r="AT8" s="222" t="str">
        <f>AP8</f>
        <v>3M</v>
      </c>
      <c r="AU8" s="222">
        <v>-10000000</v>
      </c>
      <c r="AV8" s="222" t="s">
        <v>823</v>
      </c>
      <c r="AW8" s="222" t="s">
        <v>979</v>
      </c>
      <c r="AX8" s="222">
        <v>3.5999999999999997E-2</v>
      </c>
      <c r="AY8" s="222">
        <f>AU8*(AX8/100)*(4/6)*(6/12)</f>
        <v>-1199.9999999999998</v>
      </c>
      <c r="AZ8" s="222"/>
      <c r="BA8" s="222" t="str">
        <f>BD8</f>
        <v>6M</v>
      </c>
      <c r="BB8" s="222">
        <v>0</v>
      </c>
      <c r="BC8" s="222" t="s">
        <v>850</v>
      </c>
      <c r="BD8" s="222" t="str">
        <f>BC8</f>
        <v>6M</v>
      </c>
      <c r="BE8" s="93" t="str">
        <f>BA8</f>
        <v>6M</v>
      </c>
      <c r="BF8" s="223"/>
      <c r="BG8" s="222"/>
      <c r="BH8" s="222"/>
      <c r="BI8" s="222"/>
      <c r="BJ8" s="222"/>
      <c r="BK8" s="222"/>
      <c r="BL8" s="222"/>
      <c r="BM8" s="222"/>
      <c r="BN8" s="93"/>
      <c r="BO8" s="223"/>
      <c r="BP8" s="222"/>
      <c r="BQ8" s="222"/>
      <c r="BR8" s="222"/>
      <c r="BS8" s="222"/>
      <c r="BT8" s="222"/>
      <c r="BU8" s="222"/>
      <c r="BV8" s="93"/>
      <c r="BW8" s="298">
        <v>-6.1643835616438353E-2</v>
      </c>
      <c r="BX8" s="222"/>
      <c r="BY8" s="222">
        <v>-225</v>
      </c>
      <c r="BZ8" s="222">
        <v>14500</v>
      </c>
      <c r="CA8" s="222"/>
      <c r="CB8" s="222"/>
      <c r="CC8" s="222">
        <v>-200</v>
      </c>
      <c r="CD8" s="222" t="s">
        <v>823</v>
      </c>
      <c r="CE8" s="222">
        <v>-250</v>
      </c>
      <c r="CF8" s="222" t="s">
        <v>823</v>
      </c>
      <c r="CG8" s="222">
        <v>0</v>
      </c>
      <c r="CH8" s="222"/>
      <c r="CI8" s="93"/>
      <c r="CJ8" s="222"/>
      <c r="CK8" s="222"/>
      <c r="CL8" s="222"/>
      <c r="CM8" s="222"/>
    </row>
    <row r="9" spans="1:91" ht="132">
      <c r="A9" s="222" t="s">
        <v>6</v>
      </c>
      <c r="B9" s="222" t="s">
        <v>1206</v>
      </c>
      <c r="C9" s="222" t="s">
        <v>825</v>
      </c>
      <c r="D9" s="222" t="s">
        <v>826</v>
      </c>
      <c r="E9" s="222" t="s">
        <v>827</v>
      </c>
      <c r="F9" s="222" t="s">
        <v>828</v>
      </c>
      <c r="G9" s="93" t="s">
        <v>828</v>
      </c>
      <c r="H9" s="223" t="s">
        <v>829</v>
      </c>
      <c r="I9" s="222" t="s">
        <v>829</v>
      </c>
      <c r="J9" s="222" t="s">
        <v>830</v>
      </c>
      <c r="K9" s="222" t="s">
        <v>830</v>
      </c>
      <c r="L9" s="222" t="s">
        <v>822</v>
      </c>
      <c r="M9" s="222" t="s">
        <v>822</v>
      </c>
      <c r="N9" s="222"/>
      <c r="O9" s="222" t="s">
        <v>831</v>
      </c>
      <c r="P9" s="222" t="s">
        <v>971</v>
      </c>
      <c r="Q9" s="222" t="s">
        <v>823</v>
      </c>
      <c r="R9" s="93">
        <v>2.0291000000000001</v>
      </c>
      <c r="S9" s="222">
        <v>1187</v>
      </c>
      <c r="T9" s="222">
        <v>123</v>
      </c>
      <c r="U9" s="222" t="s">
        <v>988</v>
      </c>
      <c r="V9" s="222" t="s">
        <v>969</v>
      </c>
      <c r="W9" s="222">
        <v>40421</v>
      </c>
      <c r="X9" s="222"/>
      <c r="Y9" s="222"/>
      <c r="Z9" s="222" t="s">
        <v>970</v>
      </c>
      <c r="AA9" s="222" t="s">
        <v>851</v>
      </c>
      <c r="AB9" s="222" t="s">
        <v>817</v>
      </c>
      <c r="AC9" s="222" t="s">
        <v>972</v>
      </c>
      <c r="AD9" s="222"/>
      <c r="AE9" s="222" t="s">
        <v>835</v>
      </c>
      <c r="AF9" s="109" t="s">
        <v>817</v>
      </c>
      <c r="AG9" s="250" t="s">
        <v>115</v>
      </c>
      <c r="AH9" s="222" t="s">
        <v>1031</v>
      </c>
      <c r="AI9" s="93" t="s">
        <v>1263</v>
      </c>
      <c r="AJ9" s="223"/>
      <c r="AK9" s="222"/>
      <c r="AL9" s="222"/>
      <c r="AM9" s="222"/>
      <c r="AN9" s="222"/>
      <c r="AO9" s="222"/>
      <c r="AP9" s="222"/>
      <c r="AQ9" s="222"/>
      <c r="AR9" s="222"/>
      <c r="AS9" s="222"/>
      <c r="AT9" s="222"/>
      <c r="AU9" s="222"/>
      <c r="AV9" s="222"/>
      <c r="AW9" s="222"/>
      <c r="AX9" s="222"/>
      <c r="AY9" s="222"/>
      <c r="AZ9" s="222"/>
      <c r="BA9" s="222"/>
      <c r="BB9" s="222"/>
      <c r="BC9" s="222"/>
      <c r="BD9" s="222"/>
      <c r="BE9" s="93"/>
      <c r="BF9" s="223"/>
      <c r="BG9" s="222"/>
      <c r="BH9" s="222"/>
      <c r="BI9" s="222"/>
      <c r="BJ9" s="222"/>
      <c r="BK9" s="222"/>
      <c r="BL9" s="222"/>
      <c r="BM9" s="222"/>
      <c r="BN9" s="93"/>
      <c r="BO9" s="223" t="s">
        <v>823</v>
      </c>
      <c r="BP9" s="222" t="s">
        <v>971</v>
      </c>
      <c r="BQ9" s="222">
        <v>10000000</v>
      </c>
      <c r="BR9" s="222">
        <v>19560000</v>
      </c>
      <c r="BS9" s="222">
        <v>1.956</v>
      </c>
      <c r="BT9" s="222" t="s">
        <v>826</v>
      </c>
      <c r="BU9" s="222">
        <v>2.0291000000000001</v>
      </c>
      <c r="BV9" s="93">
        <v>1</v>
      </c>
      <c r="BW9" s="298">
        <v>4.1095890000000003E-2</v>
      </c>
      <c r="BX9" s="222"/>
      <c r="BY9" s="222">
        <v>0</v>
      </c>
      <c r="BZ9" s="222"/>
      <c r="CA9" s="222"/>
      <c r="CB9" s="222"/>
      <c r="CC9" s="222">
        <v>-10</v>
      </c>
      <c r="CD9" s="222" t="s">
        <v>823</v>
      </c>
      <c r="CE9" s="222">
        <v>-15</v>
      </c>
      <c r="CF9" s="222" t="s">
        <v>823</v>
      </c>
      <c r="CG9" s="222">
        <v>0</v>
      </c>
      <c r="CH9" s="222"/>
      <c r="CI9" s="93">
        <v>0</v>
      </c>
      <c r="CJ9" s="222"/>
      <c r="CK9" s="222"/>
      <c r="CL9" s="222"/>
      <c r="CM9" s="222"/>
    </row>
    <row r="10" spans="1:91" ht="117" customHeight="1">
      <c r="A10" s="330" t="s">
        <v>3</v>
      </c>
      <c r="B10" s="330" t="s">
        <v>2</v>
      </c>
      <c r="C10" s="330" t="s">
        <v>1</v>
      </c>
      <c r="D10" s="239"/>
      <c r="E10" s="239"/>
      <c r="F10" s="239"/>
      <c r="G10" s="242" t="s">
        <v>0</v>
      </c>
      <c r="H10" s="329" t="s">
        <v>1137</v>
      </c>
      <c r="I10" s="241" t="s">
        <v>1138</v>
      </c>
      <c r="J10" s="239"/>
      <c r="K10" s="242" t="s">
        <v>0</v>
      </c>
      <c r="L10" s="239"/>
      <c r="M10" s="239"/>
      <c r="N10" s="242"/>
      <c r="O10" s="239"/>
      <c r="P10" s="239"/>
      <c r="Q10" s="239"/>
      <c r="R10" s="260"/>
      <c r="S10" s="242" t="s">
        <v>1094</v>
      </c>
      <c r="T10" s="239"/>
      <c r="U10" s="242" t="s">
        <v>1062</v>
      </c>
      <c r="V10" s="242" t="s">
        <v>1062</v>
      </c>
      <c r="W10" s="242" t="s">
        <v>1062</v>
      </c>
      <c r="X10" s="239"/>
      <c r="Y10" s="275" t="s">
        <v>1056</v>
      </c>
      <c r="Z10" s="239"/>
      <c r="AA10" s="239"/>
      <c r="AB10" s="239"/>
      <c r="AC10" s="239"/>
      <c r="AD10" s="242" t="s">
        <v>992</v>
      </c>
      <c r="AE10" s="239"/>
      <c r="AF10" s="239"/>
      <c r="AI10" s="252"/>
      <c r="AJ10" s="242" t="s">
        <v>1208</v>
      </c>
      <c r="AK10" s="242" t="s">
        <v>1208</v>
      </c>
      <c r="AL10" s="242" t="s">
        <v>1208</v>
      </c>
      <c r="AM10" s="242" t="s">
        <v>1208</v>
      </c>
      <c r="AN10" s="239"/>
      <c r="AO10" s="242" t="s">
        <v>1208</v>
      </c>
      <c r="AP10" s="239"/>
      <c r="AQ10" s="239"/>
      <c r="AR10" s="242" t="s">
        <v>1208</v>
      </c>
      <c r="AS10" s="239"/>
      <c r="AT10" s="239"/>
      <c r="AU10" s="242" t="s">
        <v>1208</v>
      </c>
      <c r="AV10" s="242" t="s">
        <v>1208</v>
      </c>
      <c r="AW10" s="242" t="s">
        <v>1208</v>
      </c>
      <c r="AX10" s="242" t="s">
        <v>1208</v>
      </c>
      <c r="AY10" s="239"/>
      <c r="AZ10" s="242" t="s">
        <v>1208</v>
      </c>
      <c r="BA10" s="239"/>
      <c r="BB10" s="239"/>
      <c r="BC10" s="242" t="s">
        <v>1208</v>
      </c>
      <c r="BD10" s="239"/>
      <c r="BE10" s="239"/>
      <c r="BF10" s="271" t="s">
        <v>1209</v>
      </c>
      <c r="BG10" s="242" t="s">
        <v>1209</v>
      </c>
      <c r="BH10" s="242"/>
      <c r="BI10" s="242" t="s">
        <v>1209</v>
      </c>
      <c r="BJ10" s="242" t="s">
        <v>1209</v>
      </c>
      <c r="BK10" s="242" t="s">
        <v>1072</v>
      </c>
      <c r="BL10" s="242"/>
      <c r="BM10" s="242" t="s">
        <v>1209</v>
      </c>
      <c r="BN10" s="260"/>
      <c r="BO10" s="242" t="s">
        <v>1210</v>
      </c>
      <c r="BP10" s="242" t="s">
        <v>1210</v>
      </c>
      <c r="BQ10" s="242" t="s">
        <v>1210</v>
      </c>
      <c r="BR10" s="242" t="s">
        <v>1210</v>
      </c>
      <c r="BS10" s="242" t="s">
        <v>1210</v>
      </c>
      <c r="BT10" s="242" t="s">
        <v>1210</v>
      </c>
      <c r="BU10" s="242" t="s">
        <v>1210</v>
      </c>
      <c r="BV10" s="110" t="s">
        <v>1210</v>
      </c>
      <c r="BW10" s="249"/>
      <c r="BX10" s="239"/>
      <c r="BY10" s="239"/>
      <c r="BZ10" s="239"/>
      <c r="CA10" s="239"/>
      <c r="CB10" s="239"/>
      <c r="CC10" s="239"/>
      <c r="CD10" s="239"/>
      <c r="CE10" s="239"/>
      <c r="CF10" s="239"/>
      <c r="CI10" s="204" t="s">
        <v>796</v>
      </c>
      <c r="CJ10" s="242"/>
      <c r="CK10" s="242" t="s">
        <v>1062</v>
      </c>
      <c r="CL10" s="242"/>
      <c r="CM10" s="242" t="s">
        <v>1062</v>
      </c>
    </row>
    <row r="11" spans="1:91">
      <c r="A11" s="7"/>
      <c r="B11" s="239"/>
      <c r="C11" s="239"/>
      <c r="D11" s="239"/>
      <c r="E11" s="239"/>
      <c r="F11" s="239"/>
      <c r="G11" s="239"/>
      <c r="H11" s="249"/>
      <c r="I11" s="239"/>
      <c r="J11" s="239"/>
      <c r="K11" s="239"/>
      <c r="L11" s="239"/>
      <c r="M11" s="239"/>
      <c r="N11" s="239"/>
      <c r="O11" s="239"/>
      <c r="P11" s="239"/>
      <c r="Q11" s="239"/>
      <c r="R11" s="252"/>
      <c r="S11" s="239"/>
      <c r="T11" s="239"/>
      <c r="U11" s="239"/>
      <c r="V11" s="239"/>
      <c r="W11" s="239"/>
      <c r="X11" s="239"/>
      <c r="Z11" s="239"/>
      <c r="AA11" s="239"/>
      <c r="AB11" s="239"/>
      <c r="AC11" s="239"/>
      <c r="AD11" s="239"/>
      <c r="AE11" s="239"/>
      <c r="AF11" s="239"/>
      <c r="AI11" s="252"/>
      <c r="AJ11" s="239"/>
      <c r="AK11" s="239"/>
      <c r="AL11" s="239"/>
      <c r="AM11" s="239"/>
      <c r="AN11" s="239"/>
      <c r="AO11" s="239"/>
      <c r="AP11" s="239"/>
      <c r="AQ11" s="239"/>
      <c r="AR11" s="239"/>
      <c r="AS11" s="239"/>
      <c r="AT11" s="239"/>
      <c r="AU11" s="239"/>
      <c r="AV11" s="239"/>
      <c r="AW11" s="239"/>
      <c r="AX11" s="239"/>
      <c r="AY11" s="239"/>
      <c r="AZ11" s="239"/>
      <c r="BA11" s="239"/>
      <c r="BB11" s="239"/>
      <c r="BC11" s="239"/>
      <c r="BD11" s="239"/>
      <c r="BE11" s="239"/>
      <c r="BF11" s="249"/>
      <c r="BG11" s="239"/>
      <c r="BH11" s="239"/>
      <c r="BI11" s="239"/>
      <c r="BJ11" s="239"/>
      <c r="BK11" s="239"/>
      <c r="BL11" s="239"/>
      <c r="BM11" s="239"/>
      <c r="BN11" s="239"/>
      <c r="BO11" s="249"/>
      <c r="BP11" s="239"/>
      <c r="BQ11" s="239"/>
      <c r="BR11" s="239"/>
      <c r="BS11" s="239"/>
      <c r="BT11" s="239"/>
      <c r="BU11" s="239"/>
      <c r="BV11" s="240"/>
      <c r="BW11" s="249"/>
      <c r="BX11" s="239"/>
      <c r="BY11" s="91"/>
      <c r="BZ11" s="239"/>
      <c r="CA11" s="239"/>
      <c r="CB11" s="239"/>
      <c r="CC11" s="91"/>
      <c r="CD11" s="91"/>
      <c r="CE11" s="91"/>
      <c r="CF11" s="91"/>
      <c r="CI11" s="252"/>
      <c r="CJ11" s="239"/>
      <c r="CK11" s="239"/>
      <c r="CL11" s="239"/>
    </row>
    <row r="12" spans="1:91" s="239" customFormat="1" hidden="1">
      <c r="A12" s="7"/>
      <c r="B12" s="6" t="s">
        <v>115</v>
      </c>
      <c r="C12" s="239" t="s">
        <v>116</v>
      </c>
      <c r="D12" s="6" t="s">
        <v>117</v>
      </c>
      <c r="E12" s="239" t="s">
        <v>118</v>
      </c>
      <c r="F12" s="239" t="s">
        <v>119</v>
      </c>
      <c r="G12" s="239" t="s">
        <v>120</v>
      </c>
      <c r="H12" s="239" t="s">
        <v>121</v>
      </c>
      <c r="I12" s="239" t="s">
        <v>122</v>
      </c>
      <c r="J12" s="239" t="s">
        <v>125</v>
      </c>
      <c r="K12" s="239" t="s">
        <v>183</v>
      </c>
      <c r="L12" s="239" t="s">
        <v>7</v>
      </c>
      <c r="M12" s="239" t="s">
        <v>123</v>
      </c>
      <c r="N12" s="239" t="s">
        <v>124</v>
      </c>
      <c r="O12" s="239" t="s">
        <v>8</v>
      </c>
      <c r="P12" s="239" t="s">
        <v>184</v>
      </c>
      <c r="Q12" s="239" t="s">
        <v>126</v>
      </c>
      <c r="R12" s="239" t="s">
        <v>127</v>
      </c>
      <c r="S12" s="3" t="s">
        <v>132</v>
      </c>
      <c r="T12" s="3" t="s">
        <v>133</v>
      </c>
      <c r="U12" s="3" t="s">
        <v>134</v>
      </c>
      <c r="V12" s="3" t="s">
        <v>136</v>
      </c>
      <c r="W12" s="239" t="s">
        <v>187</v>
      </c>
      <c r="Y12" s="237"/>
      <c r="Z12" s="239" t="s">
        <v>137</v>
      </c>
      <c r="AA12" s="239" t="s">
        <v>138</v>
      </c>
      <c r="AB12" s="239" t="s">
        <v>139</v>
      </c>
      <c r="AC12" s="239" t="s">
        <v>188</v>
      </c>
      <c r="AE12" s="239" t="s">
        <v>140</v>
      </c>
      <c r="AF12" s="239" t="s">
        <v>141</v>
      </c>
      <c r="AG12" s="237" t="s">
        <v>142</v>
      </c>
      <c r="AH12" s="237"/>
      <c r="AI12" s="237"/>
      <c r="AJ12" s="239" t="s">
        <v>145</v>
      </c>
      <c r="AK12" s="239" t="s">
        <v>146</v>
      </c>
      <c r="AM12" s="239" t="s">
        <v>147</v>
      </c>
      <c r="AN12" s="239" t="s">
        <v>148</v>
      </c>
      <c r="AO12" s="239" t="s">
        <v>149</v>
      </c>
      <c r="AP12" s="239" t="s">
        <v>261</v>
      </c>
      <c r="AQ12" s="239" t="s">
        <v>260</v>
      </c>
      <c r="AR12" s="239" t="s">
        <v>263</v>
      </c>
      <c r="AS12" s="239" t="s">
        <v>258</v>
      </c>
      <c r="AT12" s="239" t="s">
        <v>259</v>
      </c>
      <c r="AU12" s="239" t="s">
        <v>266</v>
      </c>
      <c r="AV12" s="239" t="s">
        <v>268</v>
      </c>
      <c r="AX12" s="239" t="s">
        <v>267</v>
      </c>
      <c r="AY12" s="239" t="s">
        <v>271</v>
      </c>
      <c r="AZ12" s="239" t="s">
        <v>264</v>
      </c>
      <c r="BA12" s="239" t="s">
        <v>265</v>
      </c>
      <c r="BB12" s="239" t="s">
        <v>270</v>
      </c>
      <c r="BC12" s="239" t="s">
        <v>512</v>
      </c>
      <c r="BD12" s="239" t="s">
        <v>269</v>
      </c>
      <c r="BE12" s="239" t="s">
        <v>262</v>
      </c>
      <c r="BF12" s="239" t="s">
        <v>272</v>
      </c>
      <c r="BG12" s="239" t="s">
        <v>273</v>
      </c>
      <c r="BH12" s="239" t="s">
        <v>274</v>
      </c>
      <c r="BI12" s="239" t="s">
        <v>513</v>
      </c>
      <c r="BJ12" s="239" t="s">
        <v>275</v>
      </c>
      <c r="BL12" s="91" t="s">
        <v>514</v>
      </c>
      <c r="BM12" s="239" t="s">
        <v>510</v>
      </c>
      <c r="BN12" s="91" t="s">
        <v>276</v>
      </c>
      <c r="BO12" s="91" t="s">
        <v>277</v>
      </c>
      <c r="BP12" s="91" t="s">
        <v>278</v>
      </c>
      <c r="BQ12" s="91" t="s">
        <v>279</v>
      </c>
      <c r="BR12" s="239" t="s">
        <v>280</v>
      </c>
      <c r="BS12" s="239" t="s">
        <v>281</v>
      </c>
      <c r="BT12" s="239" t="s">
        <v>282</v>
      </c>
      <c r="BV12" s="239" t="s">
        <v>283</v>
      </c>
      <c r="BW12" s="239" t="s">
        <v>291</v>
      </c>
      <c r="BX12" s="239" t="s">
        <v>509</v>
      </c>
      <c r="BY12" s="91" t="s">
        <v>293</v>
      </c>
      <c r="BZ12" s="239" t="s">
        <v>508</v>
      </c>
      <c r="CA12" s="239" t="s">
        <v>292</v>
      </c>
      <c r="CB12" s="161" t="s">
        <v>511</v>
      </c>
      <c r="CC12" s="91" t="s">
        <v>506</v>
      </c>
      <c r="CD12" s="91"/>
      <c r="CE12" s="91"/>
      <c r="CF12" s="91"/>
      <c r="CG12" s="237"/>
      <c r="CH12" s="237"/>
      <c r="CJ12" s="3"/>
      <c r="CK12" s="3"/>
      <c r="CM12" s="237"/>
    </row>
    <row r="13" spans="1:91" s="239" customFormat="1" hidden="1">
      <c r="A13" s="8" t="str">
        <f>A3</f>
        <v>c</v>
      </c>
      <c r="B13" s="6" t="str">
        <f>A13</f>
        <v>c</v>
      </c>
      <c r="C13" s="239" t="str">
        <f>B13</f>
        <v>c</v>
      </c>
      <c r="D13" s="239" t="str">
        <f>D3</f>
        <v>REPORT INFORMATION</v>
      </c>
      <c r="E13" s="239" t="str">
        <f>D13</f>
        <v>REPORT INFORMATION</v>
      </c>
      <c r="F13" s="239" t="str">
        <f>E13</f>
        <v>REPORT INFORMATION</v>
      </c>
      <c r="G13" s="239" t="str">
        <f>F13</f>
        <v>REPORT INFORMATION</v>
      </c>
      <c r="H13" s="239" t="str">
        <f>H3</f>
        <v>ACCOUNT DETAILS</v>
      </c>
      <c r="I13" s="239" t="str">
        <f>H13</f>
        <v>ACCOUNT DETAILS</v>
      </c>
      <c r="J13" s="239" t="str">
        <f>M13</f>
        <v>ACCOUNT DETAILS</v>
      </c>
      <c r="K13" s="239" t="str">
        <f>L13</f>
        <v>ACCOUNT DETAILS</v>
      </c>
      <c r="L13" s="239" t="str">
        <f>J13</f>
        <v>ACCOUNT DETAILS</v>
      </c>
      <c r="M13" s="239" t="str">
        <f>I13</f>
        <v>ACCOUNT DETAILS</v>
      </c>
      <c r="N13" s="239" t="str">
        <f t="shared" ref="N13" si="0">M13</f>
        <v>ACCOUNT DETAILS</v>
      </c>
      <c r="O13" s="239" t="str">
        <f>K13</f>
        <v>ACCOUNT DETAILS</v>
      </c>
      <c r="P13" s="239" t="str">
        <f t="shared" ref="P13:R13" si="1">O13</f>
        <v>ACCOUNT DETAILS</v>
      </c>
      <c r="Q13" s="239" t="str">
        <f t="shared" si="1"/>
        <v>ACCOUNT DETAILS</v>
      </c>
      <c r="R13" s="239" t="str">
        <f t="shared" si="1"/>
        <v>ACCOUNT DETAILS</v>
      </c>
      <c r="S13" s="239" t="e">
        <f>#REF!</f>
        <v>#REF!</v>
      </c>
      <c r="T13" s="239" t="e">
        <f t="shared" ref="T13:U13" si="2">S13</f>
        <v>#REF!</v>
      </c>
      <c r="U13" s="239" t="e">
        <f t="shared" si="2"/>
        <v>#REF!</v>
      </c>
      <c r="V13" s="239" t="e">
        <f>#REF!</f>
        <v>#REF!</v>
      </c>
      <c r="W13" s="239" t="e">
        <f t="shared" ref="W13" si="3">V13</f>
        <v>#REF!</v>
      </c>
      <c r="Y13" s="237"/>
      <c r="Z13" s="239" t="e">
        <f t="shared" ref="Z13" si="4">W13</f>
        <v>#REF!</v>
      </c>
      <c r="AA13" s="239" t="e">
        <f>Z13</f>
        <v>#REF!</v>
      </c>
      <c r="AB13" s="239" t="e">
        <f t="shared" ref="AB13:AC13" si="5">AA13</f>
        <v>#REF!</v>
      </c>
      <c r="AC13" s="239" t="e">
        <f t="shared" si="5"/>
        <v>#REF!</v>
      </c>
      <c r="AE13" s="239" t="e">
        <f t="shared" ref="AE13" si="6">AC13</f>
        <v>#REF!</v>
      </c>
      <c r="AF13" s="239" t="e">
        <f t="shared" ref="AF13" si="7">AE13</f>
        <v>#REF!</v>
      </c>
      <c r="AG13" s="237" t="e">
        <f>AF13</f>
        <v>#REF!</v>
      </c>
      <c r="AH13" s="237"/>
      <c r="AI13" s="237"/>
      <c r="AJ13" s="239" t="str">
        <f>AJ3</f>
        <v>IRS DESCRIPTION</v>
      </c>
      <c r="AK13" s="239" t="str">
        <f>AJ13</f>
        <v>IRS DESCRIPTION</v>
      </c>
      <c r="AM13" s="239" t="str">
        <f t="shared" ref="AM13" si="8">AK13</f>
        <v>IRS DESCRIPTION</v>
      </c>
      <c r="AN13" s="239" t="str">
        <f t="shared" ref="AN13:AV13" si="9">AM13</f>
        <v>IRS DESCRIPTION</v>
      </c>
      <c r="AO13" s="239" t="str">
        <f t="shared" si="9"/>
        <v>IRS DESCRIPTION</v>
      </c>
      <c r="AP13" s="239" t="str">
        <f t="shared" si="9"/>
        <v>IRS DESCRIPTION</v>
      </c>
      <c r="AQ13" s="239" t="str">
        <f t="shared" si="9"/>
        <v>IRS DESCRIPTION</v>
      </c>
      <c r="AR13" s="239" t="str">
        <f t="shared" si="9"/>
        <v>IRS DESCRIPTION</v>
      </c>
      <c r="AS13" s="239" t="str">
        <f t="shared" si="9"/>
        <v>IRS DESCRIPTION</v>
      </c>
      <c r="AT13" s="239" t="str">
        <f t="shared" si="9"/>
        <v>IRS DESCRIPTION</v>
      </c>
      <c r="AU13" s="239" t="str">
        <f t="shared" si="9"/>
        <v>IRS DESCRIPTION</v>
      </c>
      <c r="AV13" s="239" t="str">
        <f t="shared" si="9"/>
        <v>IRS DESCRIPTION</v>
      </c>
      <c r="AX13" s="239" t="str">
        <f t="shared" ref="AX13" si="10">AV13</f>
        <v>IRS DESCRIPTION</v>
      </c>
      <c r="AY13" s="239" t="str">
        <f t="shared" ref="AY13:BE13" si="11">AX13</f>
        <v>IRS DESCRIPTION</v>
      </c>
      <c r="AZ13" s="239" t="str">
        <f t="shared" si="11"/>
        <v>IRS DESCRIPTION</v>
      </c>
      <c r="BA13" s="239" t="str">
        <f t="shared" si="11"/>
        <v>IRS DESCRIPTION</v>
      </c>
      <c r="BB13" s="239" t="str">
        <f t="shared" si="11"/>
        <v>IRS DESCRIPTION</v>
      </c>
      <c r="BC13" s="239" t="str">
        <f t="shared" si="11"/>
        <v>IRS DESCRIPTION</v>
      </c>
      <c r="BD13" s="239" t="str">
        <f t="shared" si="11"/>
        <v>IRS DESCRIPTION</v>
      </c>
      <c r="BE13" s="239" t="str">
        <f t="shared" si="11"/>
        <v>IRS DESCRIPTION</v>
      </c>
      <c r="BF13" s="239" t="str">
        <f>BF3</f>
        <v>CDS DESCRIPTION</v>
      </c>
      <c r="BG13" s="239" t="str">
        <f>BF13</f>
        <v>CDS DESCRIPTION</v>
      </c>
      <c r="BH13" s="239" t="str">
        <f>BG13</f>
        <v>CDS DESCRIPTION</v>
      </c>
      <c r="BI13" s="239" t="str">
        <f t="shared" ref="BI13:BJ13" si="12">BH13</f>
        <v>CDS DESCRIPTION</v>
      </c>
      <c r="BJ13" s="239" t="str">
        <f t="shared" si="12"/>
        <v>CDS DESCRIPTION</v>
      </c>
      <c r="BL13" s="239" t="str">
        <f>BJ13</f>
        <v>CDS DESCRIPTION</v>
      </c>
      <c r="BM13" s="239">
        <f>BM3</f>
        <v>0</v>
      </c>
      <c r="BN13" s="239" t="str">
        <f>BL13</f>
        <v>CDS DESCRIPTION</v>
      </c>
      <c r="BO13" s="239" t="str">
        <f>BO3</f>
        <v>NDF DESCRIPTION</v>
      </c>
      <c r="BP13" s="239" t="str">
        <f t="shared" ref="BP13:BT13" si="13">BO13</f>
        <v>NDF DESCRIPTION</v>
      </c>
      <c r="BQ13" s="239" t="e">
        <f>#REF!</f>
        <v>#REF!</v>
      </c>
      <c r="BR13" s="239" t="e">
        <f t="shared" si="13"/>
        <v>#REF!</v>
      </c>
      <c r="BS13" s="239" t="e">
        <f t="shared" si="13"/>
        <v>#REF!</v>
      </c>
      <c r="BT13" s="239" t="e">
        <f t="shared" si="13"/>
        <v>#REF!</v>
      </c>
      <c r="BV13" s="239" t="e">
        <f>BT13</f>
        <v>#REF!</v>
      </c>
      <c r="BW13" s="239" t="str">
        <f t="shared" ref="BW13:CC13" si="14">BW3</f>
        <v>PRODUCT LIFECYCLE CASH FLOWS</v>
      </c>
      <c r="BX13" s="239">
        <f>BX3</f>
        <v>0</v>
      </c>
      <c r="BY13" s="91">
        <f>BY3</f>
        <v>0</v>
      </c>
      <c r="BZ13" s="239">
        <f>BZ3</f>
        <v>0</v>
      </c>
      <c r="CA13" s="239">
        <f>CA3</f>
        <v>0</v>
      </c>
      <c r="CB13" s="161">
        <f t="shared" si="14"/>
        <v>0</v>
      </c>
      <c r="CC13" s="91">
        <f t="shared" si="14"/>
        <v>0</v>
      </c>
      <c r="CD13" s="91"/>
      <c r="CE13" s="91"/>
      <c r="CF13" s="91"/>
      <c r="CG13" s="237"/>
      <c r="CH13" s="237"/>
      <c r="CM13" s="237"/>
    </row>
    <row r="14" spans="1:91">
      <c r="A14" s="237"/>
      <c r="BV14" s="4"/>
      <c r="BZ14" s="239"/>
      <c r="CB14" s="239"/>
    </row>
    <row r="15" spans="1:91" hidden="1">
      <c r="A15" s="239"/>
      <c r="B15" s="239"/>
      <c r="BV15" s="4"/>
      <c r="BZ15" s="239"/>
    </row>
    <row r="16" spans="1:91" s="239" customFormat="1" hidden="1">
      <c r="S16" s="237"/>
      <c r="T16" s="237"/>
      <c r="U16" s="237"/>
      <c r="V16" s="237"/>
      <c r="W16" s="237"/>
      <c r="X16" s="237"/>
      <c r="Y16" s="237"/>
      <c r="Z16" s="237"/>
      <c r="AA16" s="237"/>
      <c r="AB16" s="237"/>
      <c r="AC16" s="237"/>
      <c r="AD16" s="237"/>
      <c r="AE16" s="237"/>
      <c r="AF16" s="237"/>
      <c r="AG16" s="237"/>
      <c r="AH16" s="237"/>
      <c r="AI16" s="237"/>
      <c r="AO16" s="237"/>
      <c r="AP16" s="237"/>
      <c r="AQ16" s="237"/>
      <c r="AR16" s="237"/>
      <c r="AS16" s="237"/>
      <c r="AT16" s="237"/>
      <c r="AU16" s="237"/>
      <c r="AV16" s="237"/>
      <c r="AW16" s="237"/>
      <c r="AX16" s="237"/>
      <c r="AY16" s="237"/>
      <c r="AZ16" s="237"/>
      <c r="BV16" s="240"/>
      <c r="CG16" s="237"/>
      <c r="CH16" s="237"/>
      <c r="CJ16" s="237"/>
      <c r="CK16" s="237"/>
      <c r="CL16" s="237"/>
      <c r="CM16" s="237"/>
    </row>
    <row r="17" spans="1:91" s="239" customFormat="1" hidden="1">
      <c r="S17" s="237"/>
      <c r="T17" s="237"/>
      <c r="U17" s="237"/>
      <c r="V17" s="237"/>
      <c r="W17" s="237"/>
      <c r="X17" s="237"/>
      <c r="Y17" s="237"/>
      <c r="Z17" s="237"/>
      <c r="AA17" s="237"/>
      <c r="AB17" s="237"/>
      <c r="AC17" s="237"/>
      <c r="AD17" s="237"/>
      <c r="AE17" s="237"/>
      <c r="AF17" s="237"/>
      <c r="AG17" s="237"/>
      <c r="AH17" s="237"/>
      <c r="AI17" s="237"/>
      <c r="BV17" s="240"/>
      <c r="CG17" s="237"/>
      <c r="CH17" s="237"/>
      <c r="CJ17" s="237"/>
      <c r="CK17" s="237"/>
      <c r="CL17" s="237"/>
      <c r="CM17" s="237"/>
    </row>
    <row r="18" spans="1:91">
      <c r="A18" s="237"/>
      <c r="BV18" s="4"/>
      <c r="BZ18" s="239"/>
    </row>
    <row r="19" spans="1:91">
      <c r="A19" s="237"/>
      <c r="BV19" s="4"/>
      <c r="BZ19" s="239"/>
    </row>
    <row r="20" spans="1:91">
      <c r="A20" s="237"/>
      <c r="BV20" s="4"/>
      <c r="BZ20" s="239"/>
    </row>
    <row r="21" spans="1:91">
      <c r="A21" s="237"/>
    </row>
    <row r="22" spans="1:91">
      <c r="A22" s="237"/>
    </row>
    <row r="23" spans="1:91">
      <c r="A23" s="237"/>
    </row>
    <row r="24" spans="1:91">
      <c r="A24" s="237"/>
    </row>
    <row r="25" spans="1:91">
      <c r="A25" s="237"/>
    </row>
    <row r="26" spans="1:91">
      <c r="A26" s="237"/>
    </row>
    <row r="27" spans="1:91">
      <c r="A27" s="237"/>
      <c r="L27" s="88"/>
    </row>
    <row r="28" spans="1:91">
      <c r="A28" s="237"/>
    </row>
    <row r="29" spans="1:91">
      <c r="A29" s="237"/>
    </row>
    <row r="30" spans="1:91">
      <c r="A30" s="237"/>
    </row>
    <row r="31" spans="1:91">
      <c r="A31" s="237"/>
    </row>
    <row r="32" spans="1:91">
      <c r="A32" s="237"/>
    </row>
    <row r="33" spans="1:74">
      <c r="A33" s="237"/>
    </row>
    <row r="34" spans="1:74">
      <c r="A34" s="237"/>
    </row>
    <row r="35" spans="1:74">
      <c r="A35" s="237"/>
    </row>
    <row r="36" spans="1:74">
      <c r="A36" s="237"/>
      <c r="BV36" s="4"/>
    </row>
    <row r="37" spans="1:74">
      <c r="BV37" s="4"/>
    </row>
  </sheetData>
  <mergeCells count="9">
    <mergeCell ref="BO3:BV3"/>
    <mergeCell ref="BW3:CI3"/>
    <mergeCell ref="CJ3:CM3"/>
    <mergeCell ref="B3:C3"/>
    <mergeCell ref="D3:G3"/>
    <mergeCell ref="H3:R3"/>
    <mergeCell ref="S3:AG3"/>
    <mergeCell ref="AJ3:BE3"/>
    <mergeCell ref="BF3:BN3"/>
  </mergeCells>
  <pageMargins left="0.7" right="0.7" top="0.75" bottom="0.75" header="0.3" footer="0.3"/>
  <pageSetup paperSize="8" scale="57" fitToWidth="3" orientation="landscape" horizontalDpi="4294967293" verticalDpi="429496729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79998168889431442"/>
    <pageSetUpPr fitToPage="1"/>
  </sheetPr>
  <dimension ref="A1:DA37"/>
  <sheetViews>
    <sheetView zoomScaleSheetLayoutView="100" workbookViewId="0">
      <pane xSplit="3" ySplit="4" topLeftCell="CJ5" activePane="bottomRight" state="frozen"/>
      <selection pane="topRight" activeCell="D1" sqref="D1"/>
      <selection pane="bottomLeft" activeCell="A4" sqref="A4"/>
      <selection pane="bottomRight" activeCell="CU4" sqref="CU4"/>
    </sheetView>
  </sheetViews>
  <sheetFormatPr baseColWidth="10" defaultColWidth="8.6640625" defaultRowHeight="44" x14ac:dyDescent="0"/>
  <cols>
    <col min="1" max="1" width="8.83203125" style="3" customWidth="1"/>
    <col min="2" max="2" width="11.5" style="237" customWidth="1"/>
    <col min="3" max="3" width="15.5" style="237" customWidth="1"/>
    <col min="4" max="5" width="15.6640625" style="237" bestFit="1" customWidth="1"/>
    <col min="6" max="7" width="9.6640625" style="237" customWidth="1"/>
    <col min="8" max="8" width="13.1640625" style="237" customWidth="1"/>
    <col min="9" max="9" width="11.5" style="237" customWidth="1"/>
    <col min="10" max="10" width="10.33203125" style="237" customWidth="1"/>
    <col min="11" max="11" width="9.6640625" style="237" customWidth="1"/>
    <col min="12" max="12" width="12.5" style="237" customWidth="1"/>
    <col min="13" max="13" width="9.6640625" style="237" customWidth="1"/>
    <col min="14" max="14" width="13.5" style="237" customWidth="1"/>
    <col min="15" max="15" width="23" style="237" customWidth="1"/>
    <col min="16" max="24" width="9.6640625" style="237" customWidth="1"/>
    <col min="25" max="25" width="8.6640625" style="237"/>
    <col min="26" max="26" width="11.33203125" style="237" customWidth="1"/>
    <col min="27" max="27" width="12.6640625" style="237" customWidth="1"/>
    <col min="28" max="29" width="10.6640625" style="237" bestFit="1" customWidth="1"/>
    <col min="30" max="30" width="9.6640625" style="237" customWidth="1"/>
    <col min="31" max="32" width="10.6640625" style="237" bestFit="1" customWidth="1"/>
    <col min="33" max="33" width="8.6640625" style="237"/>
    <col min="34" max="34" width="11.5" style="237" customWidth="1"/>
    <col min="35" max="35" width="18.83203125" style="237" customWidth="1"/>
    <col min="36" max="43" width="9.6640625" style="237" customWidth="1"/>
    <col min="44" max="45" width="8.6640625" style="237"/>
    <col min="46" max="46" width="11.5" style="237" customWidth="1"/>
    <col min="47" max="47" width="10.5" style="237" customWidth="1"/>
    <col min="48" max="50" width="9.6640625" style="237" customWidth="1"/>
    <col min="51" max="51" width="8.33203125" style="237" customWidth="1"/>
    <col min="52" max="54" width="9.6640625" style="237" customWidth="1"/>
    <col min="55" max="55" width="8.6640625" style="237"/>
    <col min="56" max="56" width="9.6640625" style="237" customWidth="1"/>
    <col min="57" max="57" width="12" style="237" customWidth="1"/>
    <col min="58" max="73" width="8.6640625" style="237"/>
    <col min="74" max="74" width="13.6640625" style="237" customWidth="1"/>
    <col min="75" max="75" width="14" style="237" customWidth="1"/>
    <col min="76" max="78" width="8.6640625" style="237"/>
    <col min="79" max="79" width="10.6640625" style="237" bestFit="1" customWidth="1"/>
    <col min="80" max="87" width="8.6640625" style="237"/>
    <col min="88" max="89" width="13.5" style="237" customWidth="1"/>
    <col min="90" max="90" width="9.6640625" style="237" customWidth="1"/>
    <col min="91" max="16384" width="8.6640625" style="237"/>
  </cols>
  <sheetData>
    <row r="1" spans="1:105">
      <c r="A1" s="3" t="s">
        <v>1053</v>
      </c>
      <c r="B1" s="88" t="s">
        <v>1233</v>
      </c>
      <c r="AH1" s="274"/>
      <c r="CJ1" s="239"/>
      <c r="CK1" s="239"/>
      <c r="CL1" s="239"/>
      <c r="CM1" s="239"/>
      <c r="CN1" s="356"/>
      <c r="CO1" s="357"/>
      <c r="CP1" s="357"/>
      <c r="CQ1" s="357"/>
      <c r="CR1" s="357"/>
      <c r="CS1" s="357"/>
      <c r="CT1" s="357"/>
      <c r="CU1" s="358"/>
    </row>
    <row r="2" spans="1:105" s="12" customFormat="1" ht="20" customHeight="1">
      <c r="A2" s="4" t="s">
        <v>12</v>
      </c>
      <c r="B2" s="316" t="s">
        <v>1192</v>
      </c>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c r="AK2" s="315"/>
      <c r="AL2" s="315"/>
      <c r="AM2" s="315"/>
      <c r="AN2" s="315"/>
      <c r="AO2" s="315"/>
      <c r="AP2" s="315"/>
      <c r="AQ2" s="315"/>
      <c r="AR2" s="315"/>
      <c r="AS2" s="315"/>
      <c r="AT2" s="315"/>
      <c r="AU2" s="315"/>
      <c r="AV2" s="315"/>
      <c r="AW2" s="315"/>
      <c r="AX2" s="315"/>
      <c r="AY2" s="315"/>
      <c r="AZ2" s="315"/>
      <c r="BA2" s="315"/>
      <c r="BB2" s="315"/>
      <c r="BC2" s="315"/>
      <c r="BD2" s="315"/>
      <c r="BE2" s="315"/>
      <c r="BF2" s="315"/>
      <c r="BG2" s="315"/>
      <c r="BH2" s="315"/>
      <c r="BI2" s="315"/>
      <c r="BJ2" s="315"/>
      <c r="BK2" s="315"/>
      <c r="BL2" s="315"/>
      <c r="BM2" s="315"/>
      <c r="BN2" s="315"/>
      <c r="BO2" s="315"/>
      <c r="BP2" s="315"/>
      <c r="BQ2" s="315"/>
      <c r="BR2" s="315"/>
      <c r="BS2" s="315"/>
      <c r="BT2" s="315"/>
      <c r="BU2" s="315"/>
      <c r="BV2" s="315"/>
      <c r="BW2" s="315"/>
      <c r="BX2" s="315"/>
      <c r="BY2" s="315"/>
      <c r="BZ2" s="315"/>
      <c r="CA2" s="315"/>
      <c r="CB2" s="315"/>
      <c r="CC2" s="315"/>
      <c r="CD2" s="315"/>
      <c r="CE2" s="315"/>
      <c r="CF2" s="315"/>
      <c r="CG2" s="315"/>
      <c r="CH2" s="315"/>
      <c r="CI2" s="315"/>
      <c r="CJ2" s="315"/>
      <c r="CK2" s="315"/>
      <c r="CL2" s="315"/>
      <c r="CM2" s="315"/>
      <c r="CN2" s="365"/>
      <c r="CO2" s="365"/>
      <c r="CP2" s="365"/>
      <c r="CQ2" s="365"/>
      <c r="CR2" s="365"/>
      <c r="CS2" s="365"/>
      <c r="CT2" s="365"/>
      <c r="CU2" s="366"/>
    </row>
    <row r="3" spans="1:105" ht="30.75" customHeight="1">
      <c r="A3" s="4" t="s">
        <v>12</v>
      </c>
      <c r="B3" s="451" t="s">
        <v>74</v>
      </c>
      <c r="C3" s="467"/>
      <c r="D3" s="468" t="s">
        <v>73</v>
      </c>
      <c r="E3" s="469"/>
      <c r="F3" s="469"/>
      <c r="G3" s="469"/>
      <c r="H3" s="479" t="s">
        <v>72</v>
      </c>
      <c r="I3" s="480"/>
      <c r="J3" s="480"/>
      <c r="K3" s="480"/>
      <c r="L3" s="480"/>
      <c r="M3" s="480"/>
      <c r="N3" s="480"/>
      <c r="O3" s="480"/>
      <c r="P3" s="480"/>
      <c r="Q3" s="480"/>
      <c r="R3" s="480"/>
      <c r="S3" s="485" t="s">
        <v>26</v>
      </c>
      <c r="T3" s="486"/>
      <c r="U3" s="486"/>
      <c r="V3" s="486"/>
      <c r="W3" s="486"/>
      <c r="X3" s="486"/>
      <c r="Y3" s="486"/>
      <c r="Z3" s="486"/>
      <c r="AA3" s="486"/>
      <c r="AB3" s="486"/>
      <c r="AC3" s="486"/>
      <c r="AD3" s="486"/>
      <c r="AE3" s="486"/>
      <c r="AF3" s="486"/>
      <c r="AG3" s="486"/>
      <c r="AH3" s="353"/>
      <c r="AI3" s="353"/>
      <c r="AJ3" s="479" t="s">
        <v>193</v>
      </c>
      <c r="AK3" s="480"/>
      <c r="AL3" s="480"/>
      <c r="AM3" s="480"/>
      <c r="AN3" s="480"/>
      <c r="AO3" s="480"/>
      <c r="AP3" s="480"/>
      <c r="AQ3" s="480"/>
      <c r="AR3" s="480"/>
      <c r="AS3" s="480"/>
      <c r="AT3" s="480"/>
      <c r="AU3" s="480"/>
      <c r="AV3" s="480"/>
      <c r="AW3" s="480"/>
      <c r="AX3" s="480"/>
      <c r="AY3" s="480"/>
      <c r="AZ3" s="480"/>
      <c r="BA3" s="480"/>
      <c r="BB3" s="480"/>
      <c r="BC3" s="480"/>
      <c r="BD3" s="480"/>
      <c r="BE3" s="481"/>
      <c r="BF3" s="487" t="s">
        <v>194</v>
      </c>
      <c r="BG3" s="488"/>
      <c r="BH3" s="488"/>
      <c r="BI3" s="488"/>
      <c r="BJ3" s="488"/>
      <c r="BK3" s="488"/>
      <c r="BL3" s="488"/>
      <c r="BM3" s="488"/>
      <c r="BN3" s="489"/>
      <c r="BO3" s="479" t="s">
        <v>195</v>
      </c>
      <c r="BP3" s="480"/>
      <c r="BQ3" s="480"/>
      <c r="BR3" s="480"/>
      <c r="BS3" s="480"/>
      <c r="BT3" s="480"/>
      <c r="BU3" s="480"/>
      <c r="BV3" s="481"/>
      <c r="BW3" s="482" t="s">
        <v>158</v>
      </c>
      <c r="BX3" s="483"/>
      <c r="BY3" s="483"/>
      <c r="BZ3" s="483"/>
      <c r="CA3" s="483"/>
      <c r="CB3" s="483"/>
      <c r="CC3" s="483"/>
      <c r="CD3" s="483"/>
      <c r="CE3" s="483"/>
      <c r="CF3" s="483"/>
      <c r="CG3" s="483"/>
      <c r="CH3" s="483"/>
      <c r="CI3" s="484"/>
      <c r="CJ3" s="492" t="s">
        <v>1278</v>
      </c>
      <c r="CK3" s="493"/>
      <c r="CL3" s="493"/>
      <c r="CM3" s="493"/>
      <c r="CN3" s="490" t="s">
        <v>1425</v>
      </c>
      <c r="CO3" s="491"/>
      <c r="CP3" s="491"/>
      <c r="CQ3" s="491"/>
      <c r="CR3" s="491"/>
      <c r="CS3" s="491"/>
      <c r="CT3" s="491"/>
      <c r="CU3" s="491"/>
      <c r="CV3" s="12"/>
      <c r="CW3" s="12"/>
      <c r="CX3" s="12"/>
      <c r="CY3" s="12"/>
      <c r="CZ3" s="12"/>
      <c r="DA3" s="12"/>
    </row>
    <row r="4" spans="1:105" ht="176">
      <c r="A4" s="3" t="s">
        <v>67</v>
      </c>
      <c r="B4" s="76" t="s">
        <v>1205</v>
      </c>
      <c r="C4" s="76" t="s">
        <v>65</v>
      </c>
      <c r="D4" s="225" t="s">
        <v>64</v>
      </c>
      <c r="E4" s="308" t="s">
        <v>63</v>
      </c>
      <c r="F4" s="308" t="s">
        <v>62</v>
      </c>
      <c r="G4" s="149" t="s">
        <v>61</v>
      </c>
      <c r="H4" s="225" t="s">
        <v>60</v>
      </c>
      <c r="I4" s="308" t="s">
        <v>59</v>
      </c>
      <c r="J4" s="308" t="s">
        <v>58</v>
      </c>
      <c r="K4" s="308" t="s">
        <v>57</v>
      </c>
      <c r="L4" s="308" t="s">
        <v>56</v>
      </c>
      <c r="M4" s="308" t="s">
        <v>55</v>
      </c>
      <c r="N4" s="308" t="s">
        <v>102</v>
      </c>
      <c r="O4" s="308" t="s">
        <v>54</v>
      </c>
      <c r="P4" s="308" t="s">
        <v>52</v>
      </c>
      <c r="Q4" s="308" t="s">
        <v>51</v>
      </c>
      <c r="R4" s="226" t="s">
        <v>49</v>
      </c>
      <c r="S4" s="308" t="s">
        <v>200</v>
      </c>
      <c r="T4" s="308" t="s">
        <v>201</v>
      </c>
      <c r="U4" s="308" t="s">
        <v>202</v>
      </c>
      <c r="V4" s="308" t="s">
        <v>1052</v>
      </c>
      <c r="W4" s="308" t="s">
        <v>205</v>
      </c>
      <c r="X4" s="308" t="s">
        <v>1037</v>
      </c>
      <c r="Y4" s="308" t="s">
        <v>1040</v>
      </c>
      <c r="Z4" s="308" t="s">
        <v>206</v>
      </c>
      <c r="AA4" s="308" t="s">
        <v>53</v>
      </c>
      <c r="AB4" s="308" t="s">
        <v>207</v>
      </c>
      <c r="AC4" s="308" t="s">
        <v>208</v>
      </c>
      <c r="AD4" s="308" t="s">
        <v>991</v>
      </c>
      <c r="AE4" s="308" t="s">
        <v>209</v>
      </c>
      <c r="AF4" s="308" t="s">
        <v>210</v>
      </c>
      <c r="AG4" s="308" t="s">
        <v>211</v>
      </c>
      <c r="AH4" s="308" t="s">
        <v>1045</v>
      </c>
      <c r="AI4" s="149" t="s">
        <v>1046</v>
      </c>
      <c r="AJ4" s="225" t="s">
        <v>856</v>
      </c>
      <c r="AK4" s="308" t="s">
        <v>857</v>
      </c>
      <c r="AL4" s="308" t="s">
        <v>975</v>
      </c>
      <c r="AM4" s="308" t="s">
        <v>858</v>
      </c>
      <c r="AN4" s="308" t="s">
        <v>859</v>
      </c>
      <c r="AO4" s="308" t="s">
        <v>860</v>
      </c>
      <c r="AP4" s="308" t="s">
        <v>861</v>
      </c>
      <c r="AQ4" s="308" t="s">
        <v>862</v>
      </c>
      <c r="AR4" s="308" t="s">
        <v>863</v>
      </c>
      <c r="AS4" s="308" t="s">
        <v>864</v>
      </c>
      <c r="AT4" s="308" t="s">
        <v>865</v>
      </c>
      <c r="AU4" s="308" t="s">
        <v>866</v>
      </c>
      <c r="AV4" s="308" t="s">
        <v>867</v>
      </c>
      <c r="AW4" s="308" t="s">
        <v>977</v>
      </c>
      <c r="AX4" s="308" t="s">
        <v>868</v>
      </c>
      <c r="AY4" s="308" t="s">
        <v>869</v>
      </c>
      <c r="AZ4" s="308" t="s">
        <v>870</v>
      </c>
      <c r="BA4" s="308" t="s">
        <v>871</v>
      </c>
      <c r="BB4" s="308" t="s">
        <v>872</v>
      </c>
      <c r="BC4" s="308" t="s">
        <v>873</v>
      </c>
      <c r="BD4" s="308" t="s">
        <v>874</v>
      </c>
      <c r="BE4" s="226" t="s">
        <v>875</v>
      </c>
      <c r="BF4" s="225" t="s">
        <v>878</v>
      </c>
      <c r="BG4" s="308" t="s">
        <v>879</v>
      </c>
      <c r="BH4" s="308" t="s">
        <v>880</v>
      </c>
      <c r="BI4" s="308" t="s">
        <v>881</v>
      </c>
      <c r="BJ4" s="308" t="s">
        <v>882</v>
      </c>
      <c r="BK4" s="308" t="s">
        <v>1070</v>
      </c>
      <c r="BL4" s="308" t="s">
        <v>237</v>
      </c>
      <c r="BM4" s="308" t="s">
        <v>255</v>
      </c>
      <c r="BN4" s="226" t="s">
        <v>883</v>
      </c>
      <c r="BO4" s="225" t="s">
        <v>885</v>
      </c>
      <c r="BP4" s="308" t="s">
        <v>886</v>
      </c>
      <c r="BQ4" s="308" t="s">
        <v>887</v>
      </c>
      <c r="BR4" s="308" t="s">
        <v>888</v>
      </c>
      <c r="BS4" s="308" t="s">
        <v>243</v>
      </c>
      <c r="BT4" s="308" t="s">
        <v>889</v>
      </c>
      <c r="BU4" s="227" t="s">
        <v>890</v>
      </c>
      <c r="BV4" s="226" t="s">
        <v>245</v>
      </c>
      <c r="BW4" s="225" t="s">
        <v>36</v>
      </c>
      <c r="BX4" s="308" t="s">
        <v>253</v>
      </c>
      <c r="BY4" s="308" t="s">
        <v>254</v>
      </c>
      <c r="BZ4" s="308" t="s">
        <v>35</v>
      </c>
      <c r="CA4" s="308" t="s">
        <v>256</v>
      </c>
      <c r="CB4" s="308" t="s">
        <v>34</v>
      </c>
      <c r="CC4" s="308" t="s">
        <v>895</v>
      </c>
      <c r="CD4" s="308" t="s">
        <v>903</v>
      </c>
      <c r="CE4" s="308" t="s">
        <v>896</v>
      </c>
      <c r="CF4" s="308" t="s">
        <v>902</v>
      </c>
      <c r="CG4" s="308" t="s">
        <v>897</v>
      </c>
      <c r="CH4" s="308" t="s">
        <v>815</v>
      </c>
      <c r="CI4" s="149" t="s">
        <v>795</v>
      </c>
      <c r="CJ4" s="307" t="s">
        <v>1346</v>
      </c>
      <c r="CK4" s="307" t="s">
        <v>1342</v>
      </c>
      <c r="CL4" s="307" t="s">
        <v>1304</v>
      </c>
      <c r="CM4" s="307" t="s">
        <v>1302</v>
      </c>
      <c r="CN4" s="203" t="s">
        <v>1405</v>
      </c>
      <c r="CO4" s="149" t="s">
        <v>1406</v>
      </c>
      <c r="CP4" s="149" t="s">
        <v>1407</v>
      </c>
      <c r="CQ4" s="149" t="s">
        <v>1408</v>
      </c>
      <c r="CR4" s="149" t="s">
        <v>1409</v>
      </c>
      <c r="CS4" s="149" t="s">
        <v>1410</v>
      </c>
      <c r="CT4" s="149" t="s">
        <v>1411</v>
      </c>
      <c r="CU4" s="149" t="s">
        <v>1412</v>
      </c>
    </row>
    <row r="5" spans="1:105" ht="252" customHeight="1">
      <c r="A5" s="3" t="s">
        <v>12</v>
      </c>
      <c r="B5" s="312" t="s">
        <v>26</v>
      </c>
      <c r="C5" s="109" t="str">
        <f>VLOOKUP(C4,'Data Fields'!$B:$E,3,0)</f>
        <v>Indicates column order of nested data occurring in multiple lines, separated by ":".  This provides a unique key for sub groupings and subtotal lines.  Note that columns so indicated should contain "NET" on lines that contain the net of their values.</v>
      </c>
      <c r="D5" s="109" t="str">
        <f>VLOOKUP(D4,'Data Fields'!$B:$E,3,0)</f>
        <v>Date on which all reported data was current.</v>
      </c>
      <c r="E5" s="109" t="str">
        <f>VLOOKUP(E4,'Data Fields'!$B:$E,3,0)</f>
        <v>Date and time when report was generated.</v>
      </c>
      <c r="F5" s="109" t="str">
        <f>VLOOKUP(F4,'Data Fields'!$B:$E,3,0)</f>
        <v>The name of the clearing firm</v>
      </c>
      <c r="G5" s="93" t="str">
        <f>VLOOKUP(G4,'Data Fields'!$B:$E,3,0)</f>
        <v>Placeholder for Legal Entity Identifier</v>
      </c>
      <c r="H5" s="208" t="str">
        <f>VLOOKUP(H4,'Data Fields'!$B:$E,3,0)</f>
        <v>Name of the investment manager</v>
      </c>
      <c r="I5" s="109" t="str">
        <f>VLOOKUP(I4,'Data Fields'!$B:$E,3,0)</f>
        <v>Placeholder for Legal Entity Identifier</v>
      </c>
      <c r="J5" s="109" t="str">
        <f>VLOOKUP(J4,'Data Fields'!$B:$E,3,0)</f>
        <v>Name of the client (beneficiary).</v>
      </c>
      <c r="K5" s="109" t="str">
        <f>VLOOKUP(K4,'Data Fields'!$B:$E,3,0)</f>
        <v>Placeholder for Legal Entity Identifier</v>
      </c>
      <c r="L5" s="109" t="str">
        <f>VLOOKUP(L4,'Data Fields'!$B:$E,3,0)</f>
        <v>ID provided by the client to the broker and custodian.</v>
      </c>
      <c r="M5" s="109" t="str">
        <f>VLOOKUP(M4,'Data Fields'!$B:$E,3,0)</f>
        <v>Client account reference at clearing broker</v>
      </c>
      <c r="N5" s="109" t="str">
        <f>VLOOKUP(N4,'Data Fields'!$B:$E,3,0)</f>
        <v>(If applicable) Any distinction used within a client account entity for the purposes of trades, positions, margining, etc.   "NET" indicates multiple Sub Accounts and/or total Account balances.</v>
      </c>
      <c r="O5" s="109" t="str">
        <f>VLOOKUP(O4,'Data Fields'!$B:$E,3,0)</f>
        <v>Code to indicate that account information is specific to named Clearing House only:_x000D_- Chicago Mercantile Exchange _x000D_- CME Clearing Europe Limited _x000D_- EUREX_Clearing _x000D_- LCH Clearnet Ltd _x000D_- LCH Clearnet Ltd FCM _x000D_- LCH.Clearnet LLC (US) _x000D_- ICE Clear Credit LLC _x000D_- ICE Clear Europe _x000D_"NET" indicates multiple CCPs and/or total Clearing Broker balances. Note that netting not allowed at position/trade level.</v>
      </c>
      <c r="P5" s="109" t="str">
        <f>'Data Fields'!D27</f>
        <v>Local currency for the account.  I.e., Trade Currency or Transaction Currency.</v>
      </c>
      <c r="Q5" s="109" t="str">
        <f>VLOOKUP(Q4,'Data Fields'!$B:$E,3,0)</f>
        <v>Base currency for the account</v>
      </c>
      <c r="R5" s="217" t="str">
        <f>VLOOKUP(R4,'Data Fields'!$B:$E,3,0)</f>
        <v>The FX rate used to convert Local Currency to Account Base Currency.  Use the convention Local/Base for all currency pairs.</v>
      </c>
      <c r="S5" s="217" t="str">
        <f>VLOOKUP(S4,'Data Fields'!$B:$E,3,0)</f>
        <v>Unique Swap Identifier (note that UTIs should be reported in the UTI field)</v>
      </c>
      <c r="T5" s="217" t="str">
        <f>VLOOKUP(T4,'Data Fields'!$B:$E,3,0)</f>
        <v xml:space="preserve">Placeholder for Unique Product Identifier. </v>
      </c>
      <c r="U5" s="217" t="str">
        <f>VLOOKUP(U4,'Data Fields'!$B:$E,3,0)</f>
        <v>ID provided by the Clearing House (Position, Trade or Execution ID should be placed here, depending on which is applicable).</v>
      </c>
      <c r="V5" s="109" t="str">
        <f>VLOOKUP(V4,'Data Fields'!$B:$E,3,0)</f>
        <v>Trade or position ID at Clearing Broker</v>
      </c>
      <c r="W5" s="109" t="str">
        <f>VLOOKUP(W4,'Data Fields'!$B:$E,3,0)</f>
        <v>Trade ID on Affirmation Platform or SEF, e.g. MarketWire ID</v>
      </c>
      <c r="X5" s="109" t="str">
        <f>VLOOKUP(X4,'Data Fields'!$B:$E,3,0)</f>
        <v>Client identified ID, for internal matching.</v>
      </c>
      <c r="Y5" s="250" t="str">
        <f>VLOOKUP(Y4,'Data Fields'!$B:$E,3,0)</f>
        <v>Netting eligibility identifier provided by the clearinghouse, for example, LIDs from LCH or Netting IDs from CME.</v>
      </c>
      <c r="Z5" s="109" t="str">
        <f>VLOOKUP(Z4,'Data Fields'!$B:$E,3,0)</f>
        <v>Reference code supplied by the client for trade compression or other groupings; EIDs, Netting Strings and Swap Indicators should be reported here.</v>
      </c>
      <c r="AA5" s="109" t="str">
        <f>'Data Fields'!D24</f>
        <v>The type of product referenced in this row: "CDS / CDX / iTraxx / NDF / IRS / IRS-OIS / IRS-Basis / IRS-ZCS / IRS-FRA / IRS-VNS / IRS-ZCIIS". "NET" indicates that the line represents net values across products.</v>
      </c>
      <c r="AB5" s="109" t="str">
        <f>VLOOKUP(AB4,'Data Fields'!$B:$E,3,0)</f>
        <v>Trade execution date</v>
      </c>
      <c r="AC5" s="109" t="str">
        <f>VLOOKUP(AC4,'Data Fields'!$B:$E,3,0)</f>
        <v>Trade effective date</v>
      </c>
      <c r="AD5" s="109" t="str">
        <f>VLOOKUP(AD4,'Data Fields'!$B:$E,3,0)</f>
        <v>Date on which payment is made for FRAs</v>
      </c>
      <c r="AE5" s="109" t="str">
        <f>VLOOKUP(AE4,'Data Fields'!$B:$E,3,0)</f>
        <v>Trade maturity date</v>
      </c>
      <c r="AF5" s="109" t="str">
        <f>VLOOKUP(AF4,'Data Fields'!$B:$E,3,0)</f>
        <v>Date on which the trade was accepted for clearing</v>
      </c>
      <c r="AG5" s="109" t="str">
        <f>VLOOKUP(AG4,'Data Fields'!$B:$E,3,0)</f>
        <v>Buy/Sell indicator for Credit trades: B=Buy, S=Sell (from the perspective of client/end user). Additional "S" can be used for IRS Swaption</v>
      </c>
      <c r="AH5" s="109" t="str">
        <f>VLOOKUP(AH4,'Data Fields'!$B:$E,3,0)</f>
        <v>Daily Activity Trade Type: NEW, TERMINATED, MATURED</v>
      </c>
      <c r="AI5" s="109" t="str">
        <f>VLOOKUP(AI4,'Data Fields'!$B:$E,3,0)</f>
        <v>Lists the name of the affirmation platform or SEF; affirmation platforms include: _x000D_MARKIT_WIRE_x000D_BLOOMBERG_x000D_TRADE_WEB_x000D_CME_TRANSFER_x000D_NETTED indicates that the swap is a result of exhange netting._x000D_BLENDED indicates that the swap is a result of exchange coupon blending and netting.</v>
      </c>
      <c r="AJ5" s="208" t="str">
        <f>VLOOKUP(AJ4,'Data Fields'!$B:$E,3,0)</f>
        <v>Notional of receive leg.  Note that in the case of ZCS, a leg that is characterised by a single ending known payment should list that payment amount here.</v>
      </c>
      <c r="AK5" s="109" t="str">
        <f>VLOOKUP(AK4,'Data Fields'!$B:$E,3,0)</f>
        <v>Currency of the receiver leg.</v>
      </c>
      <c r="AL5" s="109" t="str">
        <f>VLOOKUP(AL4,'Data Fields'!$B:$E,3,0)</f>
        <v>The coupon type for the receiver leg: "Fixed / Floating"</v>
      </c>
      <c r="AM5" s="109" t="str">
        <f>VLOOKUP(AM4,'Data Fields'!$B:$E,3,0)</f>
        <v>Fixed rate of the receiver leg.</v>
      </c>
      <c r="AN5" s="109" t="str">
        <f>VLOOKUP(AN4,'Data Fields'!$B:$E,3,0)</f>
        <v>Accrued coupon interst for the receiver leg.</v>
      </c>
      <c r="AO5" s="109" t="str">
        <f>VLOOKUP(AO4,'Data Fields'!$B:$E,3,0)</f>
        <v>Specified floating rate index of the receiver leg; USD LIBOR, GBP, LIBOR, JPY LIBOR, etc.</v>
      </c>
      <c r="AP5" s="109" t="str">
        <f>VLOOKUP(AP4,'Data Fields'!$B:$E,3,0)</f>
        <v>The tenor, 1M, 3M, 6M, 1Y etc., of the underlying floating rate index for the receiver leg.</v>
      </c>
      <c r="AQ5" s="109" t="str">
        <f>VLOOKUP(AQ4,'Data Fields'!$B:$E,3,0)</f>
        <v>Current quoted spread above the floating index rate for the receiver leg, in basis points</v>
      </c>
      <c r="AR5" s="109" t="str">
        <f>VLOOKUP(AR4,'Data Fields'!$B:$E,3,0)</f>
        <v>Frequency, 1M, 3M, 6M, 1Y etc., of coupon payments for the receiver leg.</v>
      </c>
      <c r="AS5" s="109" t="str">
        <f>VLOOKUP(AS4,'Data Fields'!$B:$E,3,0)</f>
        <v>Frequency, 1M, 3M, 6M, 1Y etc., with which the reference rate resets to the floating rate index for the receiver leg.</v>
      </c>
      <c r="AT5" s="109" t="str">
        <f>VLOOKUP(AT4,'Data Fields'!$B:$E,3,0)</f>
        <v>Frequency, 1M, 3M, 6M, 1Y etc., with which the floating rate is calculated based on reference rates for the receiver leg.</v>
      </c>
      <c r="AU5" s="109" t="str">
        <f>VLOOKUP(AU4,'Data Fields'!$B:$E,3,0)</f>
        <v>Notional of the payer leg.  Note that in the case of ZCS, a leg that is characterised by a single ending known payment should list that payment amount here.</v>
      </c>
      <c r="AV5" s="109" t="str">
        <f>VLOOKUP(AV4,'Data Fields'!$B:$E,3,0)</f>
        <v>Currency of the payer leg.</v>
      </c>
      <c r="AW5" s="109" t="str">
        <f>VLOOKUP(AW4,'Data Fields'!$B:$E,3,0)</f>
        <v>The coupon type for the payer leg: "Fixed / Floating"</v>
      </c>
      <c r="AX5" s="109" t="str">
        <f>VLOOKUP(AX4,'Data Fields'!$B:$E,3,0)</f>
        <v>Applicable rate for the payer leg</v>
      </c>
      <c r="AY5" s="109" t="str">
        <f>VLOOKUP(AY4,'Data Fields'!$B:$E,3,0)</f>
        <v>Accrued copuon interst for the payer leg.</v>
      </c>
      <c r="AZ5" s="109" t="str">
        <f>VLOOKUP(AZ4,'Data Fields'!$B:$E,3,0)</f>
        <v>Specified floating rate index of the payer leg; USD LIBOR, GBP, LIBOR, JPY LIBOR, etc.</v>
      </c>
      <c r="BA5" s="109" t="str">
        <f>VLOOKUP(BA4,'Data Fields'!$B:$E,3,0)</f>
        <v>The tenor, 1M, 3M, 6M, 1Y etc., of the underlying floating rate index.</v>
      </c>
      <c r="BB5" s="109" t="str">
        <f>VLOOKUP(BB4,'Data Fields'!$B:$E,3,0)</f>
        <v>Current quoted spread above the Index paid, in basis points</v>
      </c>
      <c r="BC5" s="109" t="str">
        <f>VLOOKUP(BC4,'Data Fields'!$B:$E,3,0)</f>
        <v>Frequency, 1M, 3M, 6M, 1Y etc., of coupon payments for the receiver leg.</v>
      </c>
      <c r="BD5" s="109" t="str">
        <f>VLOOKUP(BD4,'Data Fields'!$B:$E,3,0)</f>
        <v>Frequency, 1M, 3M, 6M, 1Y etc., with which the reference rate resets to the floating rate index for the receiver leg.</v>
      </c>
      <c r="BE5" s="217" t="str">
        <f>VLOOKUP(BE4,'Data Fields'!$B:$E,3,0)</f>
        <v>Frequency, 1M, 3M, 6M, 1Y etc., with which the floating rate is calculated based on reference rates for the receiver leg.</v>
      </c>
      <c r="BF5" s="208" t="str">
        <f>VLOOKUP(BF4,'Data Fields'!$B:$E,3,0)</f>
        <v xml:space="preserve">Underlying entity </v>
      </c>
      <c r="BG5" s="109" t="str">
        <f>VLOOKUP(BG4,'Data Fields'!$B:$E,3,0)</f>
        <v>ISIN / CUSIP of obligation</v>
      </c>
      <c r="BH5" s="109" t="str">
        <f>VLOOKUP(BH4,'Data Fields'!$B:$E,3,0)</f>
        <v>SN=Senior, SB=Subordinate and SD=Senior Secured</v>
      </c>
      <c r="BI5" s="109" t="str">
        <f>VLOOKUP(BI4,'Data Fields'!$B:$E,3,0)</f>
        <v>Currency of trade</v>
      </c>
      <c r="BJ5" s="109" t="str">
        <f>VLOOKUP(BJ4,'Data Fields'!$B:$E,3,0)</f>
        <v>Notional Amount</v>
      </c>
      <c r="BK5" s="109" t="str">
        <f>VLOOKUP(BK4,'Data Fields'!$B:$E,3,0)</f>
        <v>Factor by which notional value adjusts following a credit event. CDX's that have not had a credit event will have a factor of 1.</v>
      </c>
      <c r="BL5" s="109" t="str">
        <f>VLOOKUP(BL4,'Data Fields'!$B:$E,3,0)</f>
        <v>Current quoted CDS spread (against equivalent tenor swap rate)</v>
      </c>
      <c r="BM5" s="208" t="str">
        <f>VLOOKUP(BM4,'Data Fields'!$B:$E,3,0)</f>
        <v>Coupon rate for the CDS position</v>
      </c>
      <c r="BN5" s="217" t="str">
        <f>VLOOKUP(BN4,'Data Fields'!$B:$E,3,0)</f>
        <v>The code assigned to the CDS by MarkIt that identifies the referenced entity or the index, series and version</v>
      </c>
      <c r="BO5" s="208" t="str">
        <f>VLOOKUP(BO4,'Data Fields'!$B:$E,3,0)</f>
        <v>Currency that the NDF will settle in</v>
      </c>
      <c r="BP5" s="109" t="str">
        <f>VLOOKUP(BP4,'Data Fields'!$B:$E,3,0)</f>
        <v>Trade currency of the NDF</v>
      </c>
      <c r="BQ5" s="109" t="str">
        <f>VLOOKUP(BQ4,'Data Fields'!$B:$E,3,0)</f>
        <v>NDF settlement currency amount</v>
      </c>
      <c r="BR5" s="109" t="str">
        <f>VLOOKUP(BR4,'Data Fields'!$B:$E,3,0)</f>
        <v>NDF trade currency amount</v>
      </c>
      <c r="BS5" s="109" t="str">
        <f>VLOOKUP(BS4,'Data Fields'!$B:$E,3,0)</f>
        <v>Trade price (FX rate) at execution (Trade Date)</v>
      </c>
      <c r="BT5" s="109" t="str">
        <f>VLOOKUP(BT4,'Data Fields'!$B:$E,3,0)</f>
        <v>Final fixing date for NDF trade</v>
      </c>
      <c r="BU5" s="109" t="str">
        <f>VLOOKUP(BU4,'Data Fields'!$B:$E,3,0)</f>
        <v>FX rate on As Of Date</v>
      </c>
      <c r="BV5" s="93" t="str">
        <f>VLOOKUP(BV4,'Data Fields'!$B:$E,3,0)</f>
        <v>Daily discount factor used by the CH in calculating VM</v>
      </c>
      <c r="BW5" s="208" t="str">
        <f>'Data Fields'!D203</f>
        <v>Daily PAI Amount.  (Report daily.)</v>
      </c>
      <c r="BX5" s="208" t="str">
        <f>VLOOKUP(BX4,'Data Fields'!$B:$E,3,0)</f>
        <v>Accrued (Coupon interest) amount.  Note that in the case of IRS coupons, this field represents the net of Pay and Receive legs.</v>
      </c>
      <c r="BY5" s="208" t="str">
        <f>VLOOKUP(BY4,'Data Fields'!$B:$E,3,0)</f>
        <v>Credit Event Payment on CDS Trade (includes both recovery amount and interest reimbursement).</v>
      </c>
      <c r="BZ5" s="208" t="str">
        <f>VLOOKUP(BZ4,'Data Fields'!$B:$E,3,0)</f>
        <v>Coupon Payment Amount: Coupons are listed on Settlement Date</v>
      </c>
      <c r="CA5" s="208" t="str">
        <f>VLOOKUP(CA4,'Data Fields'!$B:$E,3,0)</f>
        <v>Payment Date of the Next Coupon</v>
      </c>
      <c r="CB5" s="208" t="str">
        <f>VLOOKUP(CB4,'Data Fields'!$B:$E,3,0)</f>
        <v>Total of trade upfront payments. Shown until settled</v>
      </c>
      <c r="CC5" s="208" t="str">
        <f>VLOOKUP(CC4,'Data Fields'!$B:$E,3,0)</f>
        <v>Total of clearing broker fees charged on As of Date</v>
      </c>
      <c r="CD5" s="208" t="str">
        <f>VLOOKUP(CD4,'Data Fields'!$B:$E,3,0)</f>
        <v>Payment currency for clearing broker fees, if different from reporting currency</v>
      </c>
      <c r="CE5" s="208" t="str">
        <f>VLOOKUP(CE4,'Data Fields'!$B:$E,3,0)</f>
        <v>Total of clearing house fees charged on As of Date</v>
      </c>
      <c r="CF5" s="208" t="str">
        <f>VLOOKUP(CF4,'Data Fields'!$B:$E,3,0)</f>
        <v>Payment currency for clearing house fees, if different from reporting currency</v>
      </c>
      <c r="CG5" s="109" t="str">
        <f>VLOOKUP(CG4,'Data Fields'!$B:$E,3,0)</f>
        <v>Total of non-classified fees charged on As of Date</v>
      </c>
      <c r="CH5" s="109" t="str">
        <f>VLOOKUP(CH4,'Data Fields'!$B:$E,3,0)</f>
        <v>Payment currency for non-classified fees</v>
      </c>
      <c r="CI5" s="93" t="str">
        <f>VLOOKUP(CI4,'Data Fields'!$B:$E,3,0)</f>
        <v>Cash settlement payment at maturity of NDF</v>
      </c>
      <c r="CJ5" s="93" t="str">
        <f>VLOOKUP(CJ4,'Data Fields'!$B:$E,3,0)</f>
        <v>Unique Trade Identifier (note that USIs should be populated in the USI column).</v>
      </c>
      <c r="CK5" s="93" t="str">
        <f>VLOOKUP(CK4,'Data Fields'!$B:$E,3,0)</f>
        <v>Exchange provided identifier for the product.  CME Ticker Codes and ICE Codes should be populated here.</v>
      </c>
      <c r="CL5" s="93" t="str">
        <f>VLOOKUP(CL4,'Data Fields'!$B:$E,3,0)</f>
        <v>Package trade identifier</v>
      </c>
      <c r="CM5" s="93" t="str">
        <f>VLOOKUP(CM4,'Data Fields'!$B:$E,3,0)</f>
        <v>Exchange provided ID for coupon blending between trades/positions.</v>
      </c>
      <c r="CN5" s="359" t="str">
        <f>VLOOKUP(CN4,'Data Fields'!$B:$E,3,0)</f>
        <v>Interpolation method for the receiver leg of an inflation swap as  ‘Linear’ or ‘Piecewise’ aternaitvely 'DIR' or 'Flat'</v>
      </c>
      <c r="CO5" s="208" t="str">
        <f>VLOOKUP(CO4,'Data Fields'!$B:$E,3,0)</f>
        <v xml:space="preserve">Inflation period lag for the receiver leg of an inflation swap EU, FR, US: 3M, 4M, 5M, 6M, 7M, 8M, 9M, 10M, 11M, 12M, UK: 2M, 3M, 4M, 5M, 6M, 7M, 8M, 9M, 10M, 11M, 12M </v>
      </c>
      <c r="CP5" s="208" t="str">
        <f>VLOOKUP(CP4,'Data Fields'!$B:$E,3,0)</f>
        <v>This is the initial level of the underlying index used at the start of the investment term for the receiver leg of an inflation swap</v>
      </c>
      <c r="CQ5" s="208" t="str">
        <f>VLOOKUP(CQ4,'Data Fields'!$B:$E,3,0)</f>
        <v>This is the final level of the underlying index used in calculating the return for the receiver leg of an inflation swap, and is populated once the final index is known</v>
      </c>
      <c r="CR5" s="208" t="str">
        <f>VLOOKUP(CR4,'Data Fields'!$B:$E,3,0)</f>
        <v>Interpolation method for the payer leg of an inflation swap as  ‘Linear’ or ‘Piecewise’ aternaitvely 'DIR' or 'Flat'</v>
      </c>
      <c r="CS5" s="208" t="str">
        <f>VLOOKUP(CS4,'Data Fields'!$B:$E,3,0)</f>
        <v xml:space="preserve">Inflation period lag for the payer leg of an inflation swap EU, FR, US: 3M, 4M, 5M, 6M, 7M, 8M, 9M, 10M, 11M, 12M, UK: 2M, 3M, 4M, 5M, 6M, 7M, 8M, 9M, 10M, 11M, 12M </v>
      </c>
      <c r="CT5" s="208" t="str">
        <f>VLOOKUP(CT4,'Data Fields'!$B:$E,3,0)</f>
        <v>This is the initial level of the underlying index used at the start of the investment term for the payer leg of an inflation swap</v>
      </c>
      <c r="CU5" s="210" t="str">
        <f>VLOOKUP(CU4,'Data Fields'!$B:$E,3,0)</f>
        <v>This is the final level of the underlying index used in calculating the return for the payer leg of an inflation swap and is populated once the final index is known</v>
      </c>
    </row>
    <row r="6" spans="1:105" ht="33" customHeight="1">
      <c r="A6" s="3" t="s">
        <v>12</v>
      </c>
      <c r="B6" s="308" t="s">
        <v>11</v>
      </c>
      <c r="C6" s="250" t="s">
        <v>7</v>
      </c>
      <c r="D6" s="250" t="s">
        <v>7</v>
      </c>
      <c r="E6" s="250" t="s">
        <v>7</v>
      </c>
      <c r="F6" s="250" t="s">
        <v>7</v>
      </c>
      <c r="G6" s="85" t="s">
        <v>10</v>
      </c>
      <c r="H6" s="86" t="s">
        <v>10</v>
      </c>
      <c r="I6" s="250" t="s">
        <v>10</v>
      </c>
      <c r="J6" s="250" t="s">
        <v>7</v>
      </c>
      <c r="K6" s="250" t="s">
        <v>10</v>
      </c>
      <c r="L6" s="250" t="s">
        <v>7</v>
      </c>
      <c r="M6" s="250" t="s">
        <v>7</v>
      </c>
      <c r="N6" s="250" t="s">
        <v>8</v>
      </c>
      <c r="O6" s="250" t="s">
        <v>7</v>
      </c>
      <c r="P6" s="250" t="s">
        <v>8</v>
      </c>
      <c r="Q6" s="250" t="s">
        <v>7</v>
      </c>
      <c r="R6" s="93" t="s">
        <v>7</v>
      </c>
      <c r="S6" s="250" t="s">
        <v>10</v>
      </c>
      <c r="T6" s="250" t="s">
        <v>8</v>
      </c>
      <c r="U6" s="250" t="s">
        <v>10</v>
      </c>
      <c r="V6" s="250" t="s">
        <v>10</v>
      </c>
      <c r="W6" s="250" t="s">
        <v>10</v>
      </c>
      <c r="X6" s="250" t="s">
        <v>7</v>
      </c>
      <c r="Y6" s="250" t="s">
        <v>10</v>
      </c>
      <c r="Z6" s="250" t="s">
        <v>8</v>
      </c>
      <c r="AA6" s="250" t="s">
        <v>7</v>
      </c>
      <c r="AB6" s="250" t="s">
        <v>7</v>
      </c>
      <c r="AC6" s="250" t="s">
        <v>7</v>
      </c>
      <c r="AD6" s="85" t="s">
        <v>10</v>
      </c>
      <c r="AE6" s="250" t="s">
        <v>7</v>
      </c>
      <c r="AF6" s="109" t="s">
        <v>8</v>
      </c>
      <c r="AG6" s="109" t="s">
        <v>7</v>
      </c>
      <c r="AH6" s="309" t="s">
        <v>7</v>
      </c>
      <c r="AI6" s="202" t="s">
        <v>7</v>
      </c>
      <c r="AJ6" s="309" t="s">
        <v>10</v>
      </c>
      <c r="AK6" s="309" t="s">
        <v>10</v>
      </c>
      <c r="AL6" s="309" t="s">
        <v>10</v>
      </c>
      <c r="AM6" s="309" t="s">
        <v>10</v>
      </c>
      <c r="AN6" s="250" t="s">
        <v>8</v>
      </c>
      <c r="AO6" s="309" t="s">
        <v>10</v>
      </c>
      <c r="AP6" s="250" t="s">
        <v>8</v>
      </c>
      <c r="AQ6" s="250" t="s">
        <v>8</v>
      </c>
      <c r="AR6" s="309" t="s">
        <v>10</v>
      </c>
      <c r="AS6" s="250" t="s">
        <v>8</v>
      </c>
      <c r="AT6" s="250" t="s">
        <v>8</v>
      </c>
      <c r="AU6" s="309" t="s">
        <v>10</v>
      </c>
      <c r="AV6" s="309" t="s">
        <v>10</v>
      </c>
      <c r="AW6" s="309" t="s">
        <v>10</v>
      </c>
      <c r="AX6" s="309" t="s">
        <v>10</v>
      </c>
      <c r="AY6" s="250" t="s">
        <v>8</v>
      </c>
      <c r="AZ6" s="309" t="s">
        <v>10</v>
      </c>
      <c r="BA6" s="250" t="s">
        <v>8</v>
      </c>
      <c r="BB6" s="250" t="s">
        <v>8</v>
      </c>
      <c r="BC6" s="309" t="s">
        <v>10</v>
      </c>
      <c r="BD6" s="250" t="s">
        <v>8</v>
      </c>
      <c r="BE6" s="93" t="s">
        <v>8</v>
      </c>
      <c r="BF6" s="309" t="s">
        <v>10</v>
      </c>
      <c r="BG6" s="309" t="s">
        <v>10</v>
      </c>
      <c r="BH6" s="250" t="s">
        <v>8</v>
      </c>
      <c r="BI6" s="309" t="s">
        <v>10</v>
      </c>
      <c r="BJ6" s="309" t="s">
        <v>10</v>
      </c>
      <c r="BK6" s="250" t="s">
        <v>10</v>
      </c>
      <c r="BL6" s="250" t="s">
        <v>8</v>
      </c>
      <c r="BM6" s="309" t="s">
        <v>10</v>
      </c>
      <c r="BN6" s="85" t="s">
        <v>8</v>
      </c>
      <c r="BO6" s="86" t="s">
        <v>10</v>
      </c>
      <c r="BP6" s="86" t="s">
        <v>10</v>
      </c>
      <c r="BQ6" s="86" t="s">
        <v>10</v>
      </c>
      <c r="BR6" s="86" t="s">
        <v>10</v>
      </c>
      <c r="BS6" s="86" t="s">
        <v>10</v>
      </c>
      <c r="BT6" s="86" t="s">
        <v>10</v>
      </c>
      <c r="BU6" s="86" t="s">
        <v>10</v>
      </c>
      <c r="BV6" s="86" t="s">
        <v>10</v>
      </c>
      <c r="BW6" s="161" t="s">
        <v>7</v>
      </c>
      <c r="BX6" s="161" t="s">
        <v>8</v>
      </c>
      <c r="BY6" s="161" t="s">
        <v>8</v>
      </c>
      <c r="BZ6" s="161" t="s">
        <v>8</v>
      </c>
      <c r="CA6" s="161" t="s">
        <v>8</v>
      </c>
      <c r="CB6" s="161" t="s">
        <v>8</v>
      </c>
      <c r="CC6" s="250" t="s">
        <v>7</v>
      </c>
      <c r="CD6" s="85" t="s">
        <v>8</v>
      </c>
      <c r="CE6" s="109" t="s">
        <v>7</v>
      </c>
      <c r="CF6" s="85" t="s">
        <v>8</v>
      </c>
      <c r="CG6" s="109" t="s">
        <v>7</v>
      </c>
      <c r="CH6" s="85" t="s">
        <v>8</v>
      </c>
      <c r="CI6" s="162" t="s">
        <v>10</v>
      </c>
      <c r="CJ6" s="250" t="s">
        <v>10</v>
      </c>
      <c r="CK6" s="250" t="s">
        <v>8</v>
      </c>
      <c r="CL6" s="250" t="s">
        <v>8</v>
      </c>
      <c r="CM6" s="250" t="s">
        <v>10</v>
      </c>
      <c r="CN6" s="251" t="s">
        <v>7</v>
      </c>
      <c r="CO6" s="85" t="s">
        <v>7</v>
      </c>
      <c r="CP6" s="85" t="s">
        <v>7</v>
      </c>
      <c r="CQ6" s="85" t="s">
        <v>10</v>
      </c>
      <c r="CR6" s="85" t="s">
        <v>7</v>
      </c>
      <c r="CS6" s="85" t="s">
        <v>7</v>
      </c>
      <c r="CT6" s="85" t="s">
        <v>7</v>
      </c>
      <c r="CU6" s="93" t="s">
        <v>10</v>
      </c>
    </row>
    <row r="7" spans="1:105" ht="132">
      <c r="A7" s="222" t="s">
        <v>6</v>
      </c>
      <c r="B7" s="222" t="s">
        <v>1206</v>
      </c>
      <c r="C7" s="222" t="s">
        <v>825</v>
      </c>
      <c r="D7" s="222" t="s">
        <v>826</v>
      </c>
      <c r="E7" s="222" t="s">
        <v>827</v>
      </c>
      <c r="F7" s="222" t="s">
        <v>828</v>
      </c>
      <c r="G7" s="93" t="s">
        <v>828</v>
      </c>
      <c r="H7" s="223" t="s">
        <v>829</v>
      </c>
      <c r="I7" s="222" t="s">
        <v>829</v>
      </c>
      <c r="J7" s="222" t="s">
        <v>830</v>
      </c>
      <c r="K7" s="222" t="s">
        <v>830</v>
      </c>
      <c r="L7" s="222" t="s">
        <v>822</v>
      </c>
      <c r="M7" s="222" t="s">
        <v>822</v>
      </c>
      <c r="N7" s="222"/>
      <c r="O7" s="222" t="s">
        <v>840</v>
      </c>
      <c r="P7" s="222" t="s">
        <v>823</v>
      </c>
      <c r="Q7" s="222" t="s">
        <v>823</v>
      </c>
      <c r="R7" s="93">
        <v>1</v>
      </c>
      <c r="S7" s="222">
        <v>5678</v>
      </c>
      <c r="T7" s="222">
        <v>123</v>
      </c>
      <c r="U7" s="222" t="s">
        <v>832</v>
      </c>
      <c r="V7" s="222">
        <v>98765</v>
      </c>
      <c r="W7" s="222">
        <v>12344</v>
      </c>
      <c r="X7" s="222"/>
      <c r="Y7" s="222"/>
      <c r="Z7" s="222" t="s">
        <v>1038</v>
      </c>
      <c r="AA7" s="222" t="s">
        <v>833</v>
      </c>
      <c r="AB7" s="222" t="s">
        <v>817</v>
      </c>
      <c r="AC7" s="222" t="s">
        <v>834</v>
      </c>
      <c r="AD7" s="222"/>
      <c r="AE7" s="222" t="s">
        <v>835</v>
      </c>
      <c r="AF7" s="109" t="s">
        <v>817</v>
      </c>
      <c r="AG7" s="250" t="s">
        <v>115</v>
      </c>
      <c r="AH7" s="222" t="s">
        <v>1031</v>
      </c>
      <c r="AI7" s="93" t="s">
        <v>1263</v>
      </c>
      <c r="AJ7" s="223"/>
      <c r="AK7" s="222"/>
      <c r="AL7" s="222"/>
      <c r="AM7" s="222"/>
      <c r="AN7" s="222"/>
      <c r="AO7" s="222"/>
      <c r="AP7" s="222"/>
      <c r="AQ7" s="222"/>
      <c r="AR7" s="222"/>
      <c r="AS7" s="222"/>
      <c r="AT7" s="222"/>
      <c r="AU7" s="222"/>
      <c r="AV7" s="222"/>
      <c r="AW7" s="222"/>
      <c r="AX7" s="222"/>
      <c r="AY7" s="222"/>
      <c r="AZ7" s="222"/>
      <c r="BA7" s="222"/>
      <c r="BB7" s="222"/>
      <c r="BC7" s="222"/>
      <c r="BD7" s="222"/>
      <c r="BE7" s="93"/>
      <c r="BF7" s="223" t="s">
        <v>1074</v>
      </c>
      <c r="BG7" s="222" t="s">
        <v>836</v>
      </c>
      <c r="BH7" s="222" t="s">
        <v>1058</v>
      </c>
      <c r="BI7" s="222" t="s">
        <v>823</v>
      </c>
      <c r="BJ7" s="222">
        <v>10000000</v>
      </c>
      <c r="BK7" s="222">
        <v>0.98</v>
      </c>
      <c r="BL7" s="222">
        <v>71.19</v>
      </c>
      <c r="BM7" s="222"/>
      <c r="BN7" s="93" t="s">
        <v>837</v>
      </c>
      <c r="BO7" s="223"/>
      <c r="BP7" s="222"/>
      <c r="BQ7" s="222"/>
      <c r="BR7" s="222"/>
      <c r="BS7" s="222"/>
      <c r="BT7" s="222"/>
      <c r="BU7" s="222"/>
      <c r="BV7" s="93"/>
      <c r="BW7" s="298">
        <v>2.35E-2</v>
      </c>
      <c r="BX7" s="222">
        <f>BM7/10000*BJ7*(3/12)</f>
        <v>0</v>
      </c>
      <c r="BY7" s="222">
        <v>-165000</v>
      </c>
      <c r="BZ7" s="222">
        <v>-8000</v>
      </c>
      <c r="CA7" s="222">
        <v>0</v>
      </c>
      <c r="CB7" s="222" t="s">
        <v>838</v>
      </c>
      <c r="CC7" s="222">
        <v>-100</v>
      </c>
      <c r="CD7" s="222" t="s">
        <v>823</v>
      </c>
      <c r="CE7" s="222">
        <v>-150</v>
      </c>
      <c r="CF7" s="222" t="s">
        <v>823</v>
      </c>
      <c r="CG7" s="222">
        <v>0</v>
      </c>
      <c r="CH7" s="222"/>
      <c r="CI7" s="93"/>
      <c r="CJ7" s="223"/>
      <c r="CK7" s="223" t="s">
        <v>832</v>
      </c>
      <c r="CL7" s="222"/>
      <c r="CM7" s="222"/>
      <c r="CN7" s="360"/>
      <c r="CO7" s="222"/>
      <c r="CP7" s="222"/>
      <c r="CQ7" s="222"/>
      <c r="CR7" s="222"/>
      <c r="CS7" s="222"/>
      <c r="CT7" s="222"/>
      <c r="CU7" s="217"/>
    </row>
    <row r="8" spans="1:105" ht="132">
      <c r="A8" s="222" t="s">
        <v>6</v>
      </c>
      <c r="B8" s="222" t="s">
        <v>1206</v>
      </c>
      <c r="C8" s="222" t="s">
        <v>825</v>
      </c>
      <c r="D8" s="222" t="s">
        <v>826</v>
      </c>
      <c r="E8" s="222" t="s">
        <v>827</v>
      </c>
      <c r="F8" s="222" t="s">
        <v>828</v>
      </c>
      <c r="G8" s="93" t="s">
        <v>828</v>
      </c>
      <c r="H8" s="223" t="s">
        <v>829</v>
      </c>
      <c r="I8" s="222" t="s">
        <v>829</v>
      </c>
      <c r="J8" s="222" t="s">
        <v>830</v>
      </c>
      <c r="K8" s="222" t="s">
        <v>830</v>
      </c>
      <c r="L8" s="222" t="s">
        <v>822</v>
      </c>
      <c r="M8" s="222" t="s">
        <v>822</v>
      </c>
      <c r="N8" s="222"/>
      <c r="O8" s="222" t="s">
        <v>831</v>
      </c>
      <c r="P8" s="222" t="s">
        <v>823</v>
      </c>
      <c r="Q8" s="222" t="s">
        <v>823</v>
      </c>
      <c r="R8" s="93">
        <v>1</v>
      </c>
      <c r="S8" s="222">
        <v>4567</v>
      </c>
      <c r="T8" s="222">
        <v>234</v>
      </c>
      <c r="U8" s="222" t="s">
        <v>844</v>
      </c>
      <c r="V8" s="222">
        <v>987651</v>
      </c>
      <c r="W8" s="222">
        <v>12348</v>
      </c>
      <c r="X8" s="222"/>
      <c r="Y8" s="222"/>
      <c r="Z8" s="222" t="s">
        <v>845</v>
      </c>
      <c r="AA8" s="222" t="s">
        <v>846</v>
      </c>
      <c r="AB8" s="222" t="s">
        <v>817</v>
      </c>
      <c r="AC8" s="222" t="s">
        <v>834</v>
      </c>
      <c r="AD8" s="222"/>
      <c r="AE8" s="222" t="s">
        <v>847</v>
      </c>
      <c r="AF8" s="109" t="s">
        <v>817</v>
      </c>
      <c r="AG8" s="250"/>
      <c r="AH8" s="222" t="s">
        <v>1031</v>
      </c>
      <c r="AI8" s="93" t="s">
        <v>1263</v>
      </c>
      <c r="AJ8" s="223">
        <v>10000000</v>
      </c>
      <c r="AK8" s="222" t="s">
        <v>823</v>
      </c>
      <c r="AL8" s="222" t="s">
        <v>976</v>
      </c>
      <c r="AM8" s="222"/>
      <c r="AN8" s="222">
        <v>2500</v>
      </c>
      <c r="AO8" s="222" t="s">
        <v>848</v>
      </c>
      <c r="AP8" s="222" t="s">
        <v>849</v>
      </c>
      <c r="AQ8" s="222">
        <v>0</v>
      </c>
      <c r="AR8" s="222" t="str">
        <f>AP8</f>
        <v>3M</v>
      </c>
      <c r="AS8" s="222" t="str">
        <f>AP8</f>
        <v>3M</v>
      </c>
      <c r="AT8" s="222" t="str">
        <f>AP8</f>
        <v>3M</v>
      </c>
      <c r="AU8" s="222">
        <v>-10000000</v>
      </c>
      <c r="AV8" s="222" t="s">
        <v>823</v>
      </c>
      <c r="AW8" s="222" t="s">
        <v>979</v>
      </c>
      <c r="AX8" s="222">
        <v>3.5999999999999997E-2</v>
      </c>
      <c r="AY8" s="222">
        <f>AU8*(AX8/100)*(4/6)*(6/12)</f>
        <v>-1199.9999999999998</v>
      </c>
      <c r="AZ8" s="222"/>
      <c r="BA8" s="222" t="str">
        <f>BD8</f>
        <v>6M</v>
      </c>
      <c r="BB8" s="222">
        <v>0</v>
      </c>
      <c r="BC8" s="222" t="s">
        <v>850</v>
      </c>
      <c r="BD8" s="222" t="str">
        <f>BC8</f>
        <v>6M</v>
      </c>
      <c r="BE8" s="93" t="str">
        <f>BA8</f>
        <v>6M</v>
      </c>
      <c r="BF8" s="223"/>
      <c r="BG8" s="222"/>
      <c r="BH8" s="222"/>
      <c r="BI8" s="222"/>
      <c r="BJ8" s="222"/>
      <c r="BK8" s="222"/>
      <c r="BL8" s="222"/>
      <c r="BM8" s="222"/>
      <c r="BN8" s="93"/>
      <c r="BO8" s="223"/>
      <c r="BP8" s="222"/>
      <c r="BQ8" s="222"/>
      <c r="BR8" s="222"/>
      <c r="BS8" s="222"/>
      <c r="BT8" s="222"/>
      <c r="BU8" s="222"/>
      <c r="BV8" s="93"/>
      <c r="BW8" s="298">
        <v>-6.1643835616438353E-2</v>
      </c>
      <c r="BX8" s="222"/>
      <c r="BY8" s="222">
        <v>-225</v>
      </c>
      <c r="BZ8" s="222">
        <v>14500</v>
      </c>
      <c r="CA8" s="222"/>
      <c r="CB8" s="222"/>
      <c r="CC8" s="222">
        <v>-200</v>
      </c>
      <c r="CD8" s="222" t="s">
        <v>823</v>
      </c>
      <c r="CE8" s="222">
        <v>-250</v>
      </c>
      <c r="CF8" s="222" t="s">
        <v>823</v>
      </c>
      <c r="CG8" s="222">
        <v>0</v>
      </c>
      <c r="CH8" s="222"/>
      <c r="CI8" s="93"/>
      <c r="CJ8" s="222"/>
      <c r="CK8" s="222"/>
      <c r="CL8" s="222"/>
      <c r="CM8" s="222"/>
      <c r="CN8" s="360"/>
      <c r="CO8" s="222"/>
      <c r="CP8" s="222"/>
      <c r="CQ8" s="222"/>
      <c r="CR8" s="222"/>
      <c r="CS8" s="222"/>
      <c r="CT8" s="222"/>
      <c r="CU8" s="217"/>
    </row>
    <row r="9" spans="1:105" ht="132">
      <c r="A9" s="222" t="s">
        <v>6</v>
      </c>
      <c r="B9" s="222" t="s">
        <v>1206</v>
      </c>
      <c r="C9" s="222" t="s">
        <v>825</v>
      </c>
      <c r="D9" s="222" t="s">
        <v>826</v>
      </c>
      <c r="E9" s="222" t="s">
        <v>827</v>
      </c>
      <c r="F9" s="222" t="s">
        <v>828</v>
      </c>
      <c r="G9" s="93" t="s">
        <v>828</v>
      </c>
      <c r="H9" s="223" t="s">
        <v>829</v>
      </c>
      <c r="I9" s="222" t="s">
        <v>829</v>
      </c>
      <c r="J9" s="222" t="s">
        <v>830</v>
      </c>
      <c r="K9" s="222" t="s">
        <v>830</v>
      </c>
      <c r="L9" s="222" t="s">
        <v>822</v>
      </c>
      <c r="M9" s="222" t="s">
        <v>822</v>
      </c>
      <c r="N9" s="222"/>
      <c r="O9" s="222" t="s">
        <v>831</v>
      </c>
      <c r="P9" s="222" t="s">
        <v>971</v>
      </c>
      <c r="Q9" s="222" t="s">
        <v>823</v>
      </c>
      <c r="R9" s="93">
        <v>2.0291000000000001</v>
      </c>
      <c r="S9" s="222">
        <v>1187</v>
      </c>
      <c r="T9" s="222">
        <v>123</v>
      </c>
      <c r="U9" s="222" t="s">
        <v>988</v>
      </c>
      <c r="V9" s="222" t="s">
        <v>969</v>
      </c>
      <c r="W9" s="222">
        <v>40421</v>
      </c>
      <c r="X9" s="222"/>
      <c r="Y9" s="222"/>
      <c r="Z9" s="222" t="s">
        <v>970</v>
      </c>
      <c r="AA9" s="222" t="s">
        <v>851</v>
      </c>
      <c r="AB9" s="222" t="s">
        <v>817</v>
      </c>
      <c r="AC9" s="222" t="s">
        <v>972</v>
      </c>
      <c r="AD9" s="222"/>
      <c r="AE9" s="222" t="s">
        <v>835</v>
      </c>
      <c r="AF9" s="109" t="s">
        <v>817</v>
      </c>
      <c r="AG9" s="250" t="s">
        <v>115</v>
      </c>
      <c r="AH9" s="222" t="s">
        <v>1031</v>
      </c>
      <c r="AI9" s="93" t="s">
        <v>1263</v>
      </c>
      <c r="AJ9" s="223"/>
      <c r="AK9" s="222"/>
      <c r="AL9" s="222"/>
      <c r="AM9" s="222"/>
      <c r="AN9" s="222"/>
      <c r="AO9" s="222"/>
      <c r="AP9" s="222"/>
      <c r="AQ9" s="222"/>
      <c r="AR9" s="222"/>
      <c r="AS9" s="222"/>
      <c r="AT9" s="222"/>
      <c r="AU9" s="222"/>
      <c r="AV9" s="222"/>
      <c r="AW9" s="222"/>
      <c r="AX9" s="222"/>
      <c r="AY9" s="222"/>
      <c r="AZ9" s="222"/>
      <c r="BA9" s="222"/>
      <c r="BB9" s="222"/>
      <c r="BC9" s="222"/>
      <c r="BD9" s="222"/>
      <c r="BE9" s="93"/>
      <c r="BF9" s="223"/>
      <c r="BG9" s="222"/>
      <c r="BH9" s="222"/>
      <c r="BI9" s="222"/>
      <c r="BJ9" s="222"/>
      <c r="BK9" s="222"/>
      <c r="BL9" s="222"/>
      <c r="BM9" s="222"/>
      <c r="BN9" s="93"/>
      <c r="BO9" s="223" t="s">
        <v>823</v>
      </c>
      <c r="BP9" s="222" t="s">
        <v>971</v>
      </c>
      <c r="BQ9" s="222">
        <v>10000000</v>
      </c>
      <c r="BR9" s="222">
        <v>19560000</v>
      </c>
      <c r="BS9" s="222">
        <v>1.956</v>
      </c>
      <c r="BT9" s="222" t="s">
        <v>826</v>
      </c>
      <c r="BU9" s="222">
        <v>2.0291000000000001</v>
      </c>
      <c r="BV9" s="93">
        <v>1</v>
      </c>
      <c r="BW9" s="298">
        <v>4.1095890000000003E-2</v>
      </c>
      <c r="BX9" s="222"/>
      <c r="BY9" s="222">
        <v>0</v>
      </c>
      <c r="BZ9" s="222"/>
      <c r="CA9" s="222"/>
      <c r="CB9" s="222"/>
      <c r="CC9" s="222">
        <v>-10</v>
      </c>
      <c r="CD9" s="222" t="s">
        <v>823</v>
      </c>
      <c r="CE9" s="222">
        <v>-15</v>
      </c>
      <c r="CF9" s="222" t="s">
        <v>823</v>
      </c>
      <c r="CG9" s="222">
        <v>0</v>
      </c>
      <c r="CH9" s="222"/>
      <c r="CI9" s="93">
        <v>0</v>
      </c>
      <c r="CJ9" s="222"/>
      <c r="CK9" s="222"/>
      <c r="CL9" s="222"/>
      <c r="CM9" s="222"/>
      <c r="CN9" s="361"/>
      <c r="CO9" s="362"/>
      <c r="CP9" s="362"/>
      <c r="CQ9" s="362"/>
      <c r="CR9" s="362"/>
      <c r="CS9" s="362"/>
      <c r="CT9" s="362"/>
      <c r="CU9" s="363"/>
    </row>
    <row r="10" spans="1:105" ht="117" customHeight="1">
      <c r="A10" s="330" t="s">
        <v>3</v>
      </c>
      <c r="B10" s="330" t="s">
        <v>2</v>
      </c>
      <c r="C10" s="330" t="s">
        <v>1</v>
      </c>
      <c r="D10" s="239"/>
      <c r="E10" s="239"/>
      <c r="F10" s="239"/>
      <c r="G10" s="242" t="s">
        <v>0</v>
      </c>
      <c r="H10" s="333" t="s">
        <v>1137</v>
      </c>
      <c r="I10" s="241" t="s">
        <v>1138</v>
      </c>
      <c r="J10" s="239"/>
      <c r="K10" s="242" t="s">
        <v>0</v>
      </c>
      <c r="L10" s="239"/>
      <c r="M10" s="239"/>
      <c r="N10" s="242"/>
      <c r="O10" s="239"/>
      <c r="P10" s="239"/>
      <c r="Q10" s="239"/>
      <c r="R10" s="260"/>
      <c r="S10" s="242" t="s">
        <v>1094</v>
      </c>
      <c r="T10" s="239"/>
      <c r="U10" s="242" t="s">
        <v>1062</v>
      </c>
      <c r="V10" s="242" t="s">
        <v>1062</v>
      </c>
      <c r="W10" s="242" t="s">
        <v>1062</v>
      </c>
      <c r="X10" s="239"/>
      <c r="Y10" s="275" t="s">
        <v>1056</v>
      </c>
      <c r="Z10" s="239"/>
      <c r="AA10" s="239"/>
      <c r="AB10" s="239"/>
      <c r="AC10" s="239"/>
      <c r="AD10" s="242" t="s">
        <v>992</v>
      </c>
      <c r="AE10" s="239"/>
      <c r="AF10" s="239"/>
      <c r="AI10" s="252"/>
      <c r="AJ10" s="242" t="s">
        <v>1208</v>
      </c>
      <c r="AK10" s="242" t="s">
        <v>1208</v>
      </c>
      <c r="AL10" s="242" t="s">
        <v>1208</v>
      </c>
      <c r="AM10" s="242" t="s">
        <v>1208</v>
      </c>
      <c r="AN10" s="239"/>
      <c r="AO10" s="242" t="s">
        <v>1208</v>
      </c>
      <c r="AP10" s="239"/>
      <c r="AQ10" s="239"/>
      <c r="AR10" s="242" t="s">
        <v>1208</v>
      </c>
      <c r="AS10" s="239"/>
      <c r="AT10" s="239"/>
      <c r="AU10" s="242" t="s">
        <v>1208</v>
      </c>
      <c r="AV10" s="242" t="s">
        <v>1208</v>
      </c>
      <c r="AW10" s="242" t="s">
        <v>1208</v>
      </c>
      <c r="AX10" s="242" t="s">
        <v>1208</v>
      </c>
      <c r="AY10" s="239"/>
      <c r="AZ10" s="242" t="s">
        <v>1208</v>
      </c>
      <c r="BA10" s="239"/>
      <c r="BB10" s="239"/>
      <c r="BC10" s="242" t="s">
        <v>1208</v>
      </c>
      <c r="BD10" s="239"/>
      <c r="BE10" s="239"/>
      <c r="BF10" s="271" t="s">
        <v>1209</v>
      </c>
      <c r="BG10" s="242" t="s">
        <v>1209</v>
      </c>
      <c r="BH10" s="242"/>
      <c r="BI10" s="242" t="s">
        <v>1209</v>
      </c>
      <c r="BJ10" s="242" t="s">
        <v>1209</v>
      </c>
      <c r="BK10" s="242" t="s">
        <v>1072</v>
      </c>
      <c r="BL10" s="242"/>
      <c r="BM10" s="242" t="s">
        <v>1209</v>
      </c>
      <c r="BN10" s="260"/>
      <c r="BO10" s="242" t="s">
        <v>1210</v>
      </c>
      <c r="BP10" s="242" t="s">
        <v>1210</v>
      </c>
      <c r="BQ10" s="242" t="s">
        <v>1210</v>
      </c>
      <c r="BR10" s="242" t="s">
        <v>1210</v>
      </c>
      <c r="BS10" s="242" t="s">
        <v>1210</v>
      </c>
      <c r="BT10" s="242" t="s">
        <v>1210</v>
      </c>
      <c r="BU10" s="242" t="s">
        <v>1210</v>
      </c>
      <c r="BV10" s="110" t="s">
        <v>1210</v>
      </c>
      <c r="BW10" s="249"/>
      <c r="BX10" s="239"/>
      <c r="BY10" s="239"/>
      <c r="BZ10" s="239"/>
      <c r="CA10" s="239"/>
      <c r="CB10" s="239"/>
      <c r="CC10" s="239"/>
      <c r="CD10" s="239"/>
      <c r="CE10" s="239"/>
      <c r="CF10" s="239"/>
      <c r="CI10" s="204" t="s">
        <v>796</v>
      </c>
      <c r="CJ10" s="242"/>
      <c r="CK10" s="242"/>
      <c r="CL10" s="242"/>
      <c r="CM10" s="242" t="s">
        <v>1062</v>
      </c>
      <c r="CN10" s="241"/>
      <c r="CO10" s="241"/>
      <c r="CP10" s="241"/>
      <c r="CQ10" s="241"/>
      <c r="CR10" s="241"/>
      <c r="CS10" s="241"/>
      <c r="CT10" s="241"/>
      <c r="CU10" s="241"/>
    </row>
    <row r="11" spans="1:105">
      <c r="A11" s="7"/>
      <c r="B11" s="239"/>
      <c r="C11" s="239"/>
      <c r="D11" s="239"/>
      <c r="E11" s="239"/>
      <c r="F11" s="239"/>
      <c r="G11" s="239"/>
      <c r="H11" s="249"/>
      <c r="I11" s="239"/>
      <c r="J11" s="239"/>
      <c r="K11" s="239"/>
      <c r="L11" s="239"/>
      <c r="M11" s="239"/>
      <c r="N11" s="239"/>
      <c r="O11" s="239"/>
      <c r="P11" s="239"/>
      <c r="Q11" s="239"/>
      <c r="R11" s="252"/>
      <c r="S11" s="239"/>
      <c r="T11" s="239"/>
      <c r="U11" s="239"/>
      <c r="V11" s="239"/>
      <c r="W11" s="239"/>
      <c r="X11" s="239"/>
      <c r="Z11" s="239"/>
      <c r="AA11" s="239"/>
      <c r="AB11" s="239"/>
      <c r="AC11" s="239"/>
      <c r="AD11" s="239"/>
      <c r="AE11" s="239"/>
      <c r="AF11" s="239"/>
      <c r="AI11" s="252"/>
      <c r="AJ11" s="239"/>
      <c r="AK11" s="239"/>
      <c r="AL11" s="239"/>
      <c r="AM11" s="239"/>
      <c r="AN11" s="239"/>
      <c r="AO11" s="239"/>
      <c r="AP11" s="239"/>
      <c r="AQ11" s="239"/>
      <c r="AR11" s="239"/>
      <c r="AS11" s="239"/>
      <c r="AT11" s="239"/>
      <c r="AU11" s="239"/>
      <c r="AV11" s="239"/>
      <c r="AW11" s="239"/>
      <c r="AX11" s="239"/>
      <c r="AY11" s="239"/>
      <c r="AZ11" s="239"/>
      <c r="BA11" s="239"/>
      <c r="BB11" s="239"/>
      <c r="BC11" s="239"/>
      <c r="BD11" s="239"/>
      <c r="BE11" s="239"/>
      <c r="BF11" s="249"/>
      <c r="BG11" s="239"/>
      <c r="BH11" s="239"/>
      <c r="BI11" s="239"/>
      <c r="BJ11" s="239"/>
      <c r="BK11" s="239"/>
      <c r="BL11" s="239"/>
      <c r="BM11" s="239"/>
      <c r="BN11" s="239"/>
      <c r="BO11" s="249"/>
      <c r="BP11" s="239"/>
      <c r="BQ11" s="239"/>
      <c r="BR11" s="239"/>
      <c r="BS11" s="239"/>
      <c r="BT11" s="239"/>
      <c r="BU11" s="239"/>
      <c r="BV11" s="240"/>
      <c r="BW11" s="249"/>
      <c r="BX11" s="239"/>
      <c r="BY11" s="91"/>
      <c r="BZ11" s="239"/>
      <c r="CA11" s="239"/>
      <c r="CB11" s="239"/>
      <c r="CC11" s="91"/>
      <c r="CD11" s="91"/>
      <c r="CE11" s="91"/>
      <c r="CF11" s="91"/>
      <c r="CI11" s="252"/>
      <c r="CJ11" s="239"/>
      <c r="CK11" s="239"/>
      <c r="CL11" s="239"/>
    </row>
    <row r="12" spans="1:105" s="239" customFormat="1" hidden="1">
      <c r="A12" s="7"/>
      <c r="B12" s="6" t="s">
        <v>115</v>
      </c>
      <c r="C12" s="239" t="s">
        <v>116</v>
      </c>
      <c r="D12" s="6" t="s">
        <v>117</v>
      </c>
      <c r="E12" s="239" t="s">
        <v>118</v>
      </c>
      <c r="F12" s="239" t="s">
        <v>119</v>
      </c>
      <c r="G12" s="239" t="s">
        <v>120</v>
      </c>
      <c r="H12" s="239" t="s">
        <v>121</v>
      </c>
      <c r="I12" s="239" t="s">
        <v>122</v>
      </c>
      <c r="J12" s="239" t="s">
        <v>125</v>
      </c>
      <c r="K12" s="239" t="s">
        <v>183</v>
      </c>
      <c r="L12" s="239" t="s">
        <v>7</v>
      </c>
      <c r="M12" s="239" t="s">
        <v>123</v>
      </c>
      <c r="N12" s="239" t="s">
        <v>124</v>
      </c>
      <c r="O12" s="239" t="s">
        <v>8</v>
      </c>
      <c r="P12" s="239" t="s">
        <v>184</v>
      </c>
      <c r="Q12" s="239" t="s">
        <v>126</v>
      </c>
      <c r="R12" s="239" t="s">
        <v>127</v>
      </c>
      <c r="S12" s="3" t="s">
        <v>132</v>
      </c>
      <c r="T12" s="3" t="s">
        <v>133</v>
      </c>
      <c r="U12" s="3" t="s">
        <v>134</v>
      </c>
      <c r="V12" s="3" t="s">
        <v>136</v>
      </c>
      <c r="W12" s="239" t="s">
        <v>187</v>
      </c>
      <c r="Y12" s="237"/>
      <c r="Z12" s="239" t="s">
        <v>137</v>
      </c>
      <c r="AA12" s="239" t="s">
        <v>138</v>
      </c>
      <c r="AB12" s="239" t="s">
        <v>139</v>
      </c>
      <c r="AC12" s="239" t="s">
        <v>188</v>
      </c>
      <c r="AE12" s="239" t="s">
        <v>140</v>
      </c>
      <c r="AF12" s="239" t="s">
        <v>141</v>
      </c>
      <c r="AG12" s="237" t="s">
        <v>142</v>
      </c>
      <c r="AH12" s="237"/>
      <c r="AI12" s="237"/>
      <c r="AJ12" s="239" t="s">
        <v>145</v>
      </c>
      <c r="AK12" s="239" t="s">
        <v>146</v>
      </c>
      <c r="AM12" s="239" t="s">
        <v>147</v>
      </c>
      <c r="AN12" s="239" t="s">
        <v>148</v>
      </c>
      <c r="AO12" s="239" t="s">
        <v>149</v>
      </c>
      <c r="AP12" s="239" t="s">
        <v>261</v>
      </c>
      <c r="AQ12" s="239" t="s">
        <v>260</v>
      </c>
      <c r="AR12" s="239" t="s">
        <v>263</v>
      </c>
      <c r="AS12" s="239" t="s">
        <v>258</v>
      </c>
      <c r="AT12" s="239" t="s">
        <v>259</v>
      </c>
      <c r="AU12" s="239" t="s">
        <v>266</v>
      </c>
      <c r="AV12" s="239" t="s">
        <v>268</v>
      </c>
      <c r="AX12" s="239" t="s">
        <v>267</v>
      </c>
      <c r="AY12" s="239" t="s">
        <v>271</v>
      </c>
      <c r="AZ12" s="239" t="s">
        <v>264</v>
      </c>
      <c r="BA12" s="239" t="s">
        <v>265</v>
      </c>
      <c r="BB12" s="239" t="s">
        <v>270</v>
      </c>
      <c r="BC12" s="239" t="s">
        <v>512</v>
      </c>
      <c r="BD12" s="239" t="s">
        <v>269</v>
      </c>
      <c r="BE12" s="239" t="s">
        <v>262</v>
      </c>
      <c r="BF12" s="239" t="s">
        <v>272</v>
      </c>
      <c r="BG12" s="239" t="s">
        <v>273</v>
      </c>
      <c r="BH12" s="239" t="s">
        <v>274</v>
      </c>
      <c r="BI12" s="239" t="s">
        <v>513</v>
      </c>
      <c r="BJ12" s="239" t="s">
        <v>275</v>
      </c>
      <c r="BL12" s="91" t="s">
        <v>514</v>
      </c>
      <c r="BM12" s="239" t="s">
        <v>510</v>
      </c>
      <c r="BN12" s="91" t="s">
        <v>276</v>
      </c>
      <c r="BO12" s="91" t="s">
        <v>277</v>
      </c>
      <c r="BP12" s="91" t="s">
        <v>278</v>
      </c>
      <c r="BQ12" s="91" t="s">
        <v>279</v>
      </c>
      <c r="BR12" s="239" t="s">
        <v>280</v>
      </c>
      <c r="BS12" s="239" t="s">
        <v>281</v>
      </c>
      <c r="BT12" s="239" t="s">
        <v>282</v>
      </c>
      <c r="BV12" s="239" t="s">
        <v>283</v>
      </c>
      <c r="BW12" s="239" t="s">
        <v>291</v>
      </c>
      <c r="BX12" s="239" t="s">
        <v>509</v>
      </c>
      <c r="BY12" s="91" t="s">
        <v>293</v>
      </c>
      <c r="BZ12" s="239" t="s">
        <v>508</v>
      </c>
      <c r="CA12" s="239" t="s">
        <v>292</v>
      </c>
      <c r="CB12" s="161" t="s">
        <v>511</v>
      </c>
      <c r="CC12" s="91" t="s">
        <v>506</v>
      </c>
      <c r="CD12" s="91"/>
      <c r="CE12" s="91"/>
      <c r="CF12" s="91"/>
      <c r="CG12" s="237"/>
      <c r="CH12" s="237"/>
      <c r="CJ12" s="3"/>
      <c r="CK12" s="3"/>
      <c r="CM12" s="237"/>
      <c r="CN12" s="237"/>
      <c r="CO12" s="237"/>
      <c r="CP12" s="237"/>
      <c r="CQ12" s="237"/>
      <c r="CR12" s="237"/>
      <c r="CS12" s="237"/>
      <c r="CT12" s="237"/>
      <c r="CU12" s="237"/>
    </row>
    <row r="13" spans="1:105" s="239" customFormat="1" hidden="1">
      <c r="A13" s="8" t="str">
        <f>A3</f>
        <v>c</v>
      </c>
      <c r="B13" s="6" t="str">
        <f>A13</f>
        <v>c</v>
      </c>
      <c r="C13" s="239" t="str">
        <f>B13</f>
        <v>c</v>
      </c>
      <c r="D13" s="239" t="str">
        <f>D3</f>
        <v>REPORT INFORMATION</v>
      </c>
      <c r="E13" s="239" t="str">
        <f>D13</f>
        <v>REPORT INFORMATION</v>
      </c>
      <c r="F13" s="239" t="str">
        <f>E13</f>
        <v>REPORT INFORMATION</v>
      </c>
      <c r="G13" s="239" t="str">
        <f>F13</f>
        <v>REPORT INFORMATION</v>
      </c>
      <c r="H13" s="239" t="str">
        <f>H3</f>
        <v>ACCOUNT DETAILS</v>
      </c>
      <c r="I13" s="239" t="str">
        <f>H13</f>
        <v>ACCOUNT DETAILS</v>
      </c>
      <c r="J13" s="239" t="str">
        <f>M13</f>
        <v>ACCOUNT DETAILS</v>
      </c>
      <c r="K13" s="239" t="str">
        <f>L13</f>
        <v>ACCOUNT DETAILS</v>
      </c>
      <c r="L13" s="239" t="str">
        <f>J13</f>
        <v>ACCOUNT DETAILS</v>
      </c>
      <c r="M13" s="239" t="str">
        <f>I13</f>
        <v>ACCOUNT DETAILS</v>
      </c>
      <c r="N13" s="239" t="str">
        <f t="shared" ref="N13" si="0">M13</f>
        <v>ACCOUNT DETAILS</v>
      </c>
      <c r="O13" s="239" t="str">
        <f>K13</f>
        <v>ACCOUNT DETAILS</v>
      </c>
      <c r="P13" s="239" t="str">
        <f t="shared" ref="P13:R13" si="1">O13</f>
        <v>ACCOUNT DETAILS</v>
      </c>
      <c r="Q13" s="239" t="str">
        <f t="shared" si="1"/>
        <v>ACCOUNT DETAILS</v>
      </c>
      <c r="R13" s="239" t="str">
        <f t="shared" si="1"/>
        <v>ACCOUNT DETAILS</v>
      </c>
      <c r="S13" s="239" t="e">
        <f>#REF!</f>
        <v>#REF!</v>
      </c>
      <c r="T13" s="239" t="e">
        <f t="shared" ref="T13:U13" si="2">S13</f>
        <v>#REF!</v>
      </c>
      <c r="U13" s="239" t="e">
        <f t="shared" si="2"/>
        <v>#REF!</v>
      </c>
      <c r="V13" s="239" t="e">
        <f>#REF!</f>
        <v>#REF!</v>
      </c>
      <c r="W13" s="239" t="e">
        <f t="shared" ref="W13" si="3">V13</f>
        <v>#REF!</v>
      </c>
      <c r="Y13" s="237"/>
      <c r="Z13" s="239" t="e">
        <f t="shared" ref="Z13" si="4">W13</f>
        <v>#REF!</v>
      </c>
      <c r="AA13" s="239" t="e">
        <f>Z13</f>
        <v>#REF!</v>
      </c>
      <c r="AB13" s="239" t="e">
        <f t="shared" ref="AB13:AC13" si="5">AA13</f>
        <v>#REF!</v>
      </c>
      <c r="AC13" s="239" t="e">
        <f t="shared" si="5"/>
        <v>#REF!</v>
      </c>
      <c r="AE13" s="239" t="e">
        <f t="shared" ref="AE13" si="6">AC13</f>
        <v>#REF!</v>
      </c>
      <c r="AF13" s="239" t="e">
        <f t="shared" ref="AF13" si="7">AE13</f>
        <v>#REF!</v>
      </c>
      <c r="AG13" s="237" t="e">
        <f>AF13</f>
        <v>#REF!</v>
      </c>
      <c r="AH13" s="237"/>
      <c r="AI13" s="237"/>
      <c r="AJ13" s="239" t="str">
        <f>AJ3</f>
        <v>IRS DESCRIPTION</v>
      </c>
      <c r="AK13" s="239" t="str">
        <f>AJ13</f>
        <v>IRS DESCRIPTION</v>
      </c>
      <c r="AM13" s="239" t="str">
        <f t="shared" ref="AM13" si="8">AK13</f>
        <v>IRS DESCRIPTION</v>
      </c>
      <c r="AN13" s="239" t="str">
        <f t="shared" ref="AN13:AV13" si="9">AM13</f>
        <v>IRS DESCRIPTION</v>
      </c>
      <c r="AO13" s="239" t="str">
        <f t="shared" si="9"/>
        <v>IRS DESCRIPTION</v>
      </c>
      <c r="AP13" s="239" t="str">
        <f t="shared" si="9"/>
        <v>IRS DESCRIPTION</v>
      </c>
      <c r="AQ13" s="239" t="str">
        <f t="shared" si="9"/>
        <v>IRS DESCRIPTION</v>
      </c>
      <c r="AR13" s="239" t="str">
        <f t="shared" si="9"/>
        <v>IRS DESCRIPTION</v>
      </c>
      <c r="AS13" s="239" t="str">
        <f t="shared" si="9"/>
        <v>IRS DESCRIPTION</v>
      </c>
      <c r="AT13" s="239" t="str">
        <f t="shared" si="9"/>
        <v>IRS DESCRIPTION</v>
      </c>
      <c r="AU13" s="239" t="str">
        <f t="shared" si="9"/>
        <v>IRS DESCRIPTION</v>
      </c>
      <c r="AV13" s="239" t="str">
        <f t="shared" si="9"/>
        <v>IRS DESCRIPTION</v>
      </c>
      <c r="AX13" s="239" t="str">
        <f t="shared" ref="AX13" si="10">AV13</f>
        <v>IRS DESCRIPTION</v>
      </c>
      <c r="AY13" s="239" t="str">
        <f t="shared" ref="AY13:BE13" si="11">AX13</f>
        <v>IRS DESCRIPTION</v>
      </c>
      <c r="AZ13" s="239" t="str">
        <f t="shared" si="11"/>
        <v>IRS DESCRIPTION</v>
      </c>
      <c r="BA13" s="239" t="str">
        <f t="shared" si="11"/>
        <v>IRS DESCRIPTION</v>
      </c>
      <c r="BB13" s="239" t="str">
        <f t="shared" si="11"/>
        <v>IRS DESCRIPTION</v>
      </c>
      <c r="BC13" s="239" t="str">
        <f t="shared" si="11"/>
        <v>IRS DESCRIPTION</v>
      </c>
      <c r="BD13" s="239" t="str">
        <f t="shared" si="11"/>
        <v>IRS DESCRIPTION</v>
      </c>
      <c r="BE13" s="239" t="str">
        <f t="shared" si="11"/>
        <v>IRS DESCRIPTION</v>
      </c>
      <c r="BF13" s="239" t="str">
        <f>BF3</f>
        <v>CDS DESCRIPTION</v>
      </c>
      <c r="BG13" s="239" t="str">
        <f>BF13</f>
        <v>CDS DESCRIPTION</v>
      </c>
      <c r="BH13" s="239" t="str">
        <f>BG13</f>
        <v>CDS DESCRIPTION</v>
      </c>
      <c r="BI13" s="239" t="str">
        <f t="shared" ref="BI13:BJ13" si="12">BH13</f>
        <v>CDS DESCRIPTION</v>
      </c>
      <c r="BJ13" s="239" t="str">
        <f t="shared" si="12"/>
        <v>CDS DESCRIPTION</v>
      </c>
      <c r="BL13" s="239" t="str">
        <f>BJ13</f>
        <v>CDS DESCRIPTION</v>
      </c>
      <c r="BM13" s="239">
        <f>BM3</f>
        <v>0</v>
      </c>
      <c r="BN13" s="239" t="str">
        <f>BL13</f>
        <v>CDS DESCRIPTION</v>
      </c>
      <c r="BO13" s="239" t="str">
        <f>BO3</f>
        <v>NDF DESCRIPTION</v>
      </c>
      <c r="BP13" s="239" t="str">
        <f t="shared" ref="BP13:BT13" si="13">BO13</f>
        <v>NDF DESCRIPTION</v>
      </c>
      <c r="BQ13" s="239" t="e">
        <f>#REF!</f>
        <v>#REF!</v>
      </c>
      <c r="BR13" s="239" t="e">
        <f t="shared" si="13"/>
        <v>#REF!</v>
      </c>
      <c r="BS13" s="239" t="e">
        <f t="shared" si="13"/>
        <v>#REF!</v>
      </c>
      <c r="BT13" s="239" t="e">
        <f t="shared" si="13"/>
        <v>#REF!</v>
      </c>
      <c r="BV13" s="239" t="e">
        <f>BT13</f>
        <v>#REF!</v>
      </c>
      <c r="BW13" s="239" t="str">
        <f t="shared" ref="BW13:CC13" si="14">BW3</f>
        <v>PRODUCT LIFECYCLE CASH FLOWS</v>
      </c>
      <c r="BX13" s="239">
        <f>BX3</f>
        <v>0</v>
      </c>
      <c r="BY13" s="91">
        <f>BY3</f>
        <v>0</v>
      </c>
      <c r="BZ13" s="239">
        <f>BZ3</f>
        <v>0</v>
      </c>
      <c r="CA13" s="239">
        <f>CA3</f>
        <v>0</v>
      </c>
      <c r="CB13" s="161">
        <f t="shared" si="14"/>
        <v>0</v>
      </c>
      <c r="CC13" s="91">
        <f t="shared" si="14"/>
        <v>0</v>
      </c>
      <c r="CD13" s="91"/>
      <c r="CE13" s="91"/>
      <c r="CF13" s="91"/>
      <c r="CG13" s="237"/>
      <c r="CH13" s="237"/>
      <c r="CM13" s="237"/>
    </row>
    <row r="14" spans="1:105">
      <c r="A14" s="237"/>
      <c r="BV14" s="4"/>
      <c r="BZ14" s="239"/>
      <c r="CB14" s="239"/>
      <c r="CN14" s="239"/>
      <c r="CO14" s="239"/>
      <c r="CP14" s="239"/>
      <c r="CQ14" s="239"/>
      <c r="CR14" s="239"/>
      <c r="CS14" s="239"/>
      <c r="CT14" s="239"/>
      <c r="CU14" s="239"/>
    </row>
    <row r="15" spans="1:105" hidden="1">
      <c r="A15" s="239"/>
      <c r="B15" s="239"/>
      <c r="BV15" s="4"/>
      <c r="BZ15" s="239"/>
    </row>
    <row r="16" spans="1:105" s="239" customFormat="1" hidden="1">
      <c r="S16" s="237"/>
      <c r="T16" s="237"/>
      <c r="U16" s="237"/>
      <c r="V16" s="237"/>
      <c r="W16" s="237"/>
      <c r="X16" s="237"/>
      <c r="Y16" s="237"/>
      <c r="Z16" s="237"/>
      <c r="AA16" s="237"/>
      <c r="AB16" s="237"/>
      <c r="AC16" s="237"/>
      <c r="AD16" s="237"/>
      <c r="AE16" s="237"/>
      <c r="AF16" s="237"/>
      <c r="AG16" s="237"/>
      <c r="AH16" s="237"/>
      <c r="AI16" s="237"/>
      <c r="AO16" s="237"/>
      <c r="AP16" s="237"/>
      <c r="AQ16" s="237"/>
      <c r="AR16" s="237"/>
      <c r="AS16" s="237"/>
      <c r="AT16" s="237"/>
      <c r="AU16" s="237"/>
      <c r="AV16" s="237"/>
      <c r="AW16" s="237"/>
      <c r="AX16" s="237"/>
      <c r="AY16" s="237"/>
      <c r="AZ16" s="237"/>
      <c r="BV16" s="240"/>
      <c r="CG16" s="237"/>
      <c r="CH16" s="237"/>
      <c r="CJ16" s="237"/>
      <c r="CK16" s="237"/>
      <c r="CL16" s="237"/>
      <c r="CM16" s="237"/>
      <c r="CN16" s="237"/>
      <c r="CO16" s="237"/>
      <c r="CP16" s="237"/>
      <c r="CQ16" s="237"/>
      <c r="CR16" s="237"/>
      <c r="CS16" s="237"/>
      <c r="CT16" s="237"/>
      <c r="CU16" s="237"/>
    </row>
    <row r="17" spans="1:99" s="239" customFormat="1" hidden="1">
      <c r="S17" s="237"/>
      <c r="T17" s="237"/>
      <c r="U17" s="237"/>
      <c r="V17" s="237"/>
      <c r="W17" s="237"/>
      <c r="X17" s="237"/>
      <c r="Y17" s="237"/>
      <c r="Z17" s="237"/>
      <c r="AA17" s="237"/>
      <c r="AB17" s="237"/>
      <c r="AC17" s="237"/>
      <c r="AD17" s="237"/>
      <c r="AE17" s="237"/>
      <c r="AF17" s="237"/>
      <c r="AG17" s="237"/>
      <c r="AH17" s="237"/>
      <c r="AI17" s="237"/>
      <c r="BV17" s="240"/>
      <c r="CG17" s="237"/>
      <c r="CH17" s="237"/>
      <c r="CJ17" s="237"/>
      <c r="CK17" s="237"/>
      <c r="CL17" s="237"/>
      <c r="CM17" s="237"/>
    </row>
    <row r="18" spans="1:99">
      <c r="A18" s="237"/>
      <c r="BV18" s="4"/>
      <c r="BZ18" s="239"/>
      <c r="CN18" s="239"/>
      <c r="CO18" s="239"/>
      <c r="CP18" s="239"/>
      <c r="CQ18" s="239"/>
      <c r="CR18" s="239"/>
      <c r="CS18" s="239"/>
      <c r="CT18" s="239"/>
      <c r="CU18" s="239"/>
    </row>
    <row r="19" spans="1:99">
      <c r="A19" s="237"/>
      <c r="BV19" s="4"/>
      <c r="BZ19" s="239"/>
      <c r="CN19" s="239"/>
    </row>
    <row r="20" spans="1:99">
      <c r="A20" s="237" t="s">
        <v>1548</v>
      </c>
      <c r="BV20" s="4"/>
      <c r="BZ20" s="239"/>
      <c r="CN20" s="239"/>
    </row>
    <row r="21" spans="1:99">
      <c r="A21" s="237"/>
      <c r="C21" s="393" t="s">
        <v>1606</v>
      </c>
      <c r="D21" s="394">
        <v>42214</v>
      </c>
      <c r="E21" s="394">
        <v>42215.093252314815</v>
      </c>
      <c r="F21" s="396" t="s">
        <v>1486</v>
      </c>
      <c r="G21" s="396" t="s">
        <v>1487</v>
      </c>
      <c r="H21" s="396"/>
      <c r="I21" s="393"/>
      <c r="J21" s="393" t="s">
        <v>1569</v>
      </c>
      <c r="K21" s="393" t="s">
        <v>1570</v>
      </c>
      <c r="L21" s="393" t="s">
        <v>1571</v>
      </c>
      <c r="M21" s="393" t="s">
        <v>1571</v>
      </c>
      <c r="N21" s="393"/>
      <c r="O21" s="393" t="s">
        <v>1607</v>
      </c>
      <c r="P21" s="393" t="s">
        <v>823</v>
      </c>
      <c r="Q21" s="393" t="s">
        <v>823</v>
      </c>
      <c r="R21" s="393">
        <v>1</v>
      </c>
      <c r="S21" s="393" t="s">
        <v>1578</v>
      </c>
      <c r="T21" s="393"/>
      <c r="U21" s="393" t="s">
        <v>1579</v>
      </c>
      <c r="V21" s="393">
        <v>9389</v>
      </c>
      <c r="W21" s="393" t="s">
        <v>1580</v>
      </c>
      <c r="X21" s="393" t="s">
        <v>1608</v>
      </c>
      <c r="Y21" s="393" t="s">
        <v>1581</v>
      </c>
      <c r="Z21" s="393" t="s">
        <v>1581</v>
      </c>
      <c r="AA21" s="393" t="s">
        <v>1582</v>
      </c>
      <c r="AB21" s="394">
        <v>42214</v>
      </c>
      <c r="AC21" s="394">
        <v>42216</v>
      </c>
      <c r="AD21" s="393"/>
      <c r="AE21" s="394">
        <v>43677</v>
      </c>
      <c r="AF21" s="394">
        <v>42214</v>
      </c>
      <c r="AG21" s="393"/>
      <c r="AH21" s="393" t="s">
        <v>1609</v>
      </c>
      <c r="AI21" s="393" t="s">
        <v>1263</v>
      </c>
      <c r="AJ21" s="393">
        <v>32000000</v>
      </c>
      <c r="AK21" s="393" t="s">
        <v>823</v>
      </c>
      <c r="AL21" s="393" t="s">
        <v>976</v>
      </c>
      <c r="AM21" s="393">
        <v>0</v>
      </c>
      <c r="AN21" s="393">
        <v>0</v>
      </c>
      <c r="AO21" s="393" t="s">
        <v>1497</v>
      </c>
      <c r="AP21" s="393" t="s">
        <v>850</v>
      </c>
      <c r="AQ21" s="393">
        <v>0</v>
      </c>
      <c r="AR21" s="393" t="s">
        <v>850</v>
      </c>
      <c r="AS21" s="393" t="s">
        <v>850</v>
      </c>
      <c r="AT21" s="393" t="s">
        <v>850</v>
      </c>
      <c r="AU21" s="393">
        <v>-32000000</v>
      </c>
      <c r="AV21" s="393" t="s">
        <v>823</v>
      </c>
      <c r="AW21" s="393" t="s">
        <v>976</v>
      </c>
      <c r="AX21" s="393">
        <v>0</v>
      </c>
      <c r="AY21" s="393">
        <v>0</v>
      </c>
      <c r="AZ21" s="393" t="s">
        <v>1497</v>
      </c>
      <c r="BA21" s="393" t="s">
        <v>849</v>
      </c>
      <c r="BB21" s="393">
        <v>0</v>
      </c>
      <c r="BC21" s="393" t="s">
        <v>849</v>
      </c>
      <c r="BD21" s="393" t="s">
        <v>849</v>
      </c>
      <c r="BE21" s="393" t="s">
        <v>849</v>
      </c>
      <c r="BF21" s="393"/>
      <c r="BG21" s="393"/>
      <c r="BH21" s="393"/>
      <c r="BI21" s="393"/>
      <c r="BJ21" s="393">
        <v>0</v>
      </c>
      <c r="BK21" s="393">
        <v>0</v>
      </c>
      <c r="BL21" s="393">
        <v>0</v>
      </c>
      <c r="BM21" s="393">
        <v>0</v>
      </c>
      <c r="BN21" s="393"/>
      <c r="BO21" s="393"/>
      <c r="BP21" s="393"/>
      <c r="BQ21" s="393">
        <v>0</v>
      </c>
      <c r="BR21" s="393">
        <v>0</v>
      </c>
      <c r="BS21" s="393">
        <v>0</v>
      </c>
      <c r="BT21" s="393"/>
      <c r="BU21" s="393">
        <v>0</v>
      </c>
      <c r="BV21" s="393">
        <v>0</v>
      </c>
      <c r="BW21" s="393">
        <v>0</v>
      </c>
      <c r="BX21" s="393">
        <v>0</v>
      </c>
      <c r="BY21" s="393">
        <v>0</v>
      </c>
      <c r="BZ21" s="393">
        <v>0</v>
      </c>
      <c r="CA21" s="394">
        <v>42307</v>
      </c>
      <c r="CB21" s="393">
        <v>0</v>
      </c>
      <c r="CC21" s="393">
        <v>0</v>
      </c>
      <c r="CD21" s="393" t="s">
        <v>823</v>
      </c>
      <c r="CE21" s="393">
        <v>0</v>
      </c>
      <c r="CF21" s="393" t="s">
        <v>823</v>
      </c>
      <c r="CG21" s="393">
        <v>0</v>
      </c>
      <c r="CH21" s="393"/>
      <c r="CI21" s="393"/>
      <c r="CJ21" s="393" t="s">
        <v>1636</v>
      </c>
      <c r="CK21" s="393"/>
      <c r="CL21" s="393"/>
      <c r="CM21" s="393">
        <v>343345</v>
      </c>
      <c r="CN21" s="239"/>
    </row>
    <row r="22" spans="1:99">
      <c r="A22" s="237"/>
      <c r="C22" s="393" t="s">
        <v>1610</v>
      </c>
      <c r="D22" s="394">
        <v>42214</v>
      </c>
      <c r="E22" s="394">
        <v>42215.093252314815</v>
      </c>
      <c r="F22" s="396" t="s">
        <v>1486</v>
      </c>
      <c r="G22" s="396" t="s">
        <v>1487</v>
      </c>
      <c r="H22" s="396"/>
      <c r="I22" s="393"/>
      <c r="J22" s="393" t="s">
        <v>1569</v>
      </c>
      <c r="K22" s="393" t="s">
        <v>1570</v>
      </c>
      <c r="L22" s="393" t="s">
        <v>1571</v>
      </c>
      <c r="M22" s="393" t="s">
        <v>1571</v>
      </c>
      <c r="N22" s="393"/>
      <c r="O22" s="393" t="s">
        <v>1607</v>
      </c>
      <c r="P22" s="393" t="s">
        <v>823</v>
      </c>
      <c r="Q22" s="393" t="s">
        <v>823</v>
      </c>
      <c r="R22" s="393">
        <v>1</v>
      </c>
      <c r="S22" s="393" t="s">
        <v>1584</v>
      </c>
      <c r="T22" s="393"/>
      <c r="U22" s="393" t="s">
        <v>1585</v>
      </c>
      <c r="V22" s="393">
        <v>9390</v>
      </c>
      <c r="W22" s="393" t="s">
        <v>1586</v>
      </c>
      <c r="X22" s="393" t="s">
        <v>1611</v>
      </c>
      <c r="Y22" s="393" t="s">
        <v>1587</v>
      </c>
      <c r="Z22" s="393" t="s">
        <v>1587</v>
      </c>
      <c r="AA22" s="393" t="s">
        <v>1588</v>
      </c>
      <c r="AB22" s="394">
        <v>42214</v>
      </c>
      <c r="AC22" s="394">
        <v>42216</v>
      </c>
      <c r="AD22" s="393"/>
      <c r="AE22" s="394">
        <v>42766</v>
      </c>
      <c r="AF22" s="394">
        <v>42214</v>
      </c>
      <c r="AG22" s="393"/>
      <c r="AH22" s="393" t="s">
        <v>1609</v>
      </c>
      <c r="AI22" s="393" t="s">
        <v>1263</v>
      </c>
      <c r="AJ22" s="393">
        <v>23000000</v>
      </c>
      <c r="AK22" s="393" t="s">
        <v>823</v>
      </c>
      <c r="AL22" s="393" t="s">
        <v>976</v>
      </c>
      <c r="AM22" s="393">
        <v>0</v>
      </c>
      <c r="AN22" s="393">
        <v>0</v>
      </c>
      <c r="AO22" s="393" t="s">
        <v>1497</v>
      </c>
      <c r="AP22" s="393" t="s">
        <v>849</v>
      </c>
      <c r="AQ22" s="393">
        <v>0</v>
      </c>
      <c r="AR22" s="393" t="s">
        <v>1612</v>
      </c>
      <c r="AS22" s="393" t="s">
        <v>849</v>
      </c>
      <c r="AT22" s="393" t="s">
        <v>849</v>
      </c>
      <c r="AU22" s="393">
        <v>-23000000</v>
      </c>
      <c r="AV22" s="393" t="s">
        <v>823</v>
      </c>
      <c r="AW22" s="393" t="s">
        <v>979</v>
      </c>
      <c r="AX22" s="393">
        <v>1.61</v>
      </c>
      <c r="AY22" s="393">
        <v>0</v>
      </c>
      <c r="AZ22" s="393"/>
      <c r="BA22" s="393"/>
      <c r="BB22" s="393">
        <v>0</v>
      </c>
      <c r="BC22" s="393" t="s">
        <v>1612</v>
      </c>
      <c r="BD22" s="393"/>
      <c r="BE22" s="393" t="s">
        <v>1612</v>
      </c>
      <c r="BF22" s="393"/>
      <c r="BG22" s="393"/>
      <c r="BH22" s="393"/>
      <c r="BI22" s="393"/>
      <c r="BJ22" s="393">
        <v>0</v>
      </c>
      <c r="BK22" s="393">
        <v>0</v>
      </c>
      <c r="BL22" s="393">
        <v>0</v>
      </c>
      <c r="BM22" s="393">
        <v>0</v>
      </c>
      <c r="BN22" s="393"/>
      <c r="BO22" s="393"/>
      <c r="BP22" s="393"/>
      <c r="BQ22" s="393">
        <v>0</v>
      </c>
      <c r="BR22" s="393">
        <v>0</v>
      </c>
      <c r="BS22" s="393">
        <v>0</v>
      </c>
      <c r="BT22" s="393"/>
      <c r="BU22" s="393">
        <v>0</v>
      </c>
      <c r="BV22" s="393">
        <v>0</v>
      </c>
      <c r="BW22" s="393">
        <v>0</v>
      </c>
      <c r="BX22" s="393">
        <v>0</v>
      </c>
      <c r="BY22" s="393">
        <v>0</v>
      </c>
      <c r="BZ22" s="393">
        <v>0</v>
      </c>
      <c r="CA22" s="394">
        <v>42766</v>
      </c>
      <c r="CB22" s="393">
        <v>0</v>
      </c>
      <c r="CC22" s="393">
        <v>0</v>
      </c>
      <c r="CD22" s="393" t="s">
        <v>823</v>
      </c>
      <c r="CE22" s="393">
        <v>0</v>
      </c>
      <c r="CF22" s="393" t="s">
        <v>823</v>
      </c>
      <c r="CG22" s="393">
        <v>0</v>
      </c>
      <c r="CH22" s="393"/>
      <c r="CI22" s="393"/>
      <c r="CJ22" s="393" t="s">
        <v>1637</v>
      </c>
      <c r="CK22" s="393"/>
      <c r="CL22" s="393"/>
      <c r="CM22" s="393">
        <v>343347</v>
      </c>
      <c r="CN22" s="239"/>
    </row>
    <row r="23" spans="1:99">
      <c r="A23" s="237"/>
      <c r="C23" s="393" t="s">
        <v>1613</v>
      </c>
      <c r="D23" s="394">
        <v>42214</v>
      </c>
      <c r="E23" s="394">
        <v>42215.093252314815</v>
      </c>
      <c r="F23" s="396" t="s">
        <v>1486</v>
      </c>
      <c r="G23" s="396" t="s">
        <v>1487</v>
      </c>
      <c r="H23" s="396"/>
      <c r="I23" s="393"/>
      <c r="J23" s="393" t="s">
        <v>1599</v>
      </c>
      <c r="K23" s="393" t="s">
        <v>1600</v>
      </c>
      <c r="L23" s="393" t="s">
        <v>1601</v>
      </c>
      <c r="M23" s="393" t="s">
        <v>1601</v>
      </c>
      <c r="N23" s="393"/>
      <c r="O23" s="393" t="s">
        <v>1607</v>
      </c>
      <c r="P23" s="393" t="s">
        <v>823</v>
      </c>
      <c r="Q23" s="393" t="s">
        <v>823</v>
      </c>
      <c r="R23" s="393">
        <v>1</v>
      </c>
      <c r="S23" s="393" t="s">
        <v>1614</v>
      </c>
      <c r="T23" s="393"/>
      <c r="U23" s="393" t="s">
        <v>1615</v>
      </c>
      <c r="V23" s="393">
        <v>9402</v>
      </c>
      <c r="W23" s="393" t="s">
        <v>1616</v>
      </c>
      <c r="X23" s="393" t="s">
        <v>1617</v>
      </c>
      <c r="Y23" s="393" t="s">
        <v>1618</v>
      </c>
      <c r="Z23" s="393" t="s">
        <v>1618</v>
      </c>
      <c r="AA23" s="393" t="s">
        <v>846</v>
      </c>
      <c r="AB23" s="394">
        <v>42214</v>
      </c>
      <c r="AC23" s="394">
        <v>42354</v>
      </c>
      <c r="AD23" s="393"/>
      <c r="AE23" s="394">
        <v>44181</v>
      </c>
      <c r="AF23" s="394">
        <v>42214</v>
      </c>
      <c r="AG23" s="393"/>
      <c r="AH23" s="393" t="s">
        <v>1619</v>
      </c>
      <c r="AI23" s="393"/>
      <c r="AJ23" s="393">
        <v>21000000</v>
      </c>
      <c r="AK23" s="393" t="s">
        <v>823</v>
      </c>
      <c r="AL23" s="393" t="s">
        <v>979</v>
      </c>
      <c r="AM23" s="393">
        <v>2</v>
      </c>
      <c r="AN23" s="393">
        <v>0</v>
      </c>
      <c r="AO23" s="393"/>
      <c r="AP23" s="393"/>
      <c r="AQ23" s="393">
        <v>0</v>
      </c>
      <c r="AR23" s="393" t="s">
        <v>850</v>
      </c>
      <c r="AS23" s="393"/>
      <c r="AT23" s="393" t="s">
        <v>850</v>
      </c>
      <c r="AU23" s="393">
        <v>-21000000</v>
      </c>
      <c r="AV23" s="393" t="s">
        <v>823</v>
      </c>
      <c r="AW23" s="393" t="s">
        <v>976</v>
      </c>
      <c r="AX23" s="393">
        <v>0</v>
      </c>
      <c r="AY23" s="393">
        <v>0</v>
      </c>
      <c r="AZ23" s="393" t="s">
        <v>1497</v>
      </c>
      <c r="BA23" s="393" t="s">
        <v>849</v>
      </c>
      <c r="BB23" s="393">
        <v>0</v>
      </c>
      <c r="BC23" s="393" t="s">
        <v>849</v>
      </c>
      <c r="BD23" s="393" t="s">
        <v>849</v>
      </c>
      <c r="BE23" s="393" t="s">
        <v>849</v>
      </c>
      <c r="BF23" s="393"/>
      <c r="BG23" s="393"/>
      <c r="BH23" s="393"/>
      <c r="BI23" s="393"/>
      <c r="BJ23" s="393">
        <v>0</v>
      </c>
      <c r="BK23" s="393">
        <v>0</v>
      </c>
      <c r="BL23" s="393">
        <v>0</v>
      </c>
      <c r="BM23" s="393">
        <v>0</v>
      </c>
      <c r="BN23" s="393"/>
      <c r="BO23" s="393"/>
      <c r="BP23" s="393"/>
      <c r="BQ23" s="393">
        <v>0</v>
      </c>
      <c r="BR23" s="393">
        <v>0</v>
      </c>
      <c r="BS23" s="393">
        <v>0</v>
      </c>
      <c r="BT23" s="393"/>
      <c r="BU23" s="393">
        <v>0</v>
      </c>
      <c r="BV23" s="393">
        <v>0</v>
      </c>
      <c r="BW23" s="393">
        <v>0</v>
      </c>
      <c r="BX23" s="393">
        <v>0</v>
      </c>
      <c r="BY23" s="393">
        <v>0</v>
      </c>
      <c r="BZ23" s="393">
        <v>0</v>
      </c>
      <c r="CA23" s="394">
        <v>42537</v>
      </c>
      <c r="CB23" s="393">
        <v>0</v>
      </c>
      <c r="CC23" s="393">
        <v>0</v>
      </c>
      <c r="CD23" s="393" t="s">
        <v>823</v>
      </c>
      <c r="CE23" s="393">
        <v>0</v>
      </c>
      <c r="CF23" s="393" t="s">
        <v>823</v>
      </c>
      <c r="CG23" s="393">
        <v>0</v>
      </c>
      <c r="CH23" s="393"/>
      <c r="CI23" s="393"/>
      <c r="CJ23" s="393" t="s">
        <v>1638</v>
      </c>
      <c r="CK23" s="393"/>
      <c r="CL23" s="393"/>
      <c r="CM23" s="393">
        <v>0</v>
      </c>
      <c r="CN23" s="239"/>
    </row>
    <row r="24" spans="1:99">
      <c r="A24" s="237"/>
      <c r="C24" s="393" t="s">
        <v>1620</v>
      </c>
      <c r="D24" s="394">
        <v>42214</v>
      </c>
      <c r="E24" s="394">
        <v>42215.093252314815</v>
      </c>
      <c r="F24" s="396" t="s">
        <v>1486</v>
      </c>
      <c r="G24" s="396" t="s">
        <v>1487</v>
      </c>
      <c r="H24" s="396"/>
      <c r="I24" s="393"/>
      <c r="J24" s="393" t="s">
        <v>1599</v>
      </c>
      <c r="K24" s="393" t="s">
        <v>1600</v>
      </c>
      <c r="L24" s="393" t="s">
        <v>1601</v>
      </c>
      <c r="M24" s="393" t="s">
        <v>1601</v>
      </c>
      <c r="N24" s="393"/>
      <c r="O24" s="393" t="s">
        <v>1607</v>
      </c>
      <c r="P24" s="393" t="s">
        <v>823</v>
      </c>
      <c r="Q24" s="393" t="s">
        <v>823</v>
      </c>
      <c r="R24" s="393">
        <v>1</v>
      </c>
      <c r="S24" s="393" t="s">
        <v>1621</v>
      </c>
      <c r="T24" s="393"/>
      <c r="U24" s="393" t="s">
        <v>1622</v>
      </c>
      <c r="V24" s="393">
        <v>9393</v>
      </c>
      <c r="W24" s="393" t="s">
        <v>1623</v>
      </c>
      <c r="X24" s="393" t="s">
        <v>1624</v>
      </c>
      <c r="Y24" s="393" t="s">
        <v>1625</v>
      </c>
      <c r="Z24" s="393" t="s">
        <v>1625</v>
      </c>
      <c r="AA24" s="393" t="s">
        <v>846</v>
      </c>
      <c r="AB24" s="394">
        <v>42214</v>
      </c>
      <c r="AC24" s="394">
        <v>42354</v>
      </c>
      <c r="AD24" s="393"/>
      <c r="AE24" s="394">
        <v>46007</v>
      </c>
      <c r="AF24" s="394">
        <v>42214</v>
      </c>
      <c r="AG24" s="393"/>
      <c r="AH24" s="393" t="s">
        <v>1609</v>
      </c>
      <c r="AI24" s="393" t="s">
        <v>1496</v>
      </c>
      <c r="AJ24" s="393">
        <v>7500000</v>
      </c>
      <c r="AK24" s="393" t="s">
        <v>823</v>
      </c>
      <c r="AL24" s="393" t="s">
        <v>979</v>
      </c>
      <c r="AM24" s="393">
        <v>2.5</v>
      </c>
      <c r="AN24" s="393">
        <v>0</v>
      </c>
      <c r="AO24" s="393"/>
      <c r="AP24" s="393"/>
      <c r="AQ24" s="393">
        <v>0</v>
      </c>
      <c r="AR24" s="393" t="s">
        <v>850</v>
      </c>
      <c r="AS24" s="393"/>
      <c r="AT24" s="393" t="s">
        <v>850</v>
      </c>
      <c r="AU24" s="393">
        <v>-7500000</v>
      </c>
      <c r="AV24" s="393" t="s">
        <v>823</v>
      </c>
      <c r="AW24" s="393" t="s">
        <v>976</v>
      </c>
      <c r="AX24" s="393">
        <v>0</v>
      </c>
      <c r="AY24" s="393">
        <v>0</v>
      </c>
      <c r="AZ24" s="393" t="s">
        <v>1497</v>
      </c>
      <c r="BA24" s="393" t="s">
        <v>849</v>
      </c>
      <c r="BB24" s="393">
        <v>0</v>
      </c>
      <c r="BC24" s="393" t="s">
        <v>849</v>
      </c>
      <c r="BD24" s="393" t="s">
        <v>849</v>
      </c>
      <c r="BE24" s="393" t="s">
        <v>849</v>
      </c>
      <c r="BF24" s="393"/>
      <c r="BG24" s="393"/>
      <c r="BH24" s="393"/>
      <c r="BI24" s="393"/>
      <c r="BJ24" s="393">
        <v>0</v>
      </c>
      <c r="BK24" s="393">
        <v>0</v>
      </c>
      <c r="BL24" s="393">
        <v>0</v>
      </c>
      <c r="BM24" s="393">
        <v>0</v>
      </c>
      <c r="BN24" s="393"/>
      <c r="BO24" s="393"/>
      <c r="BP24" s="393"/>
      <c r="BQ24" s="393">
        <v>0</v>
      </c>
      <c r="BR24" s="393">
        <v>0</v>
      </c>
      <c r="BS24" s="393">
        <v>0</v>
      </c>
      <c r="BT24" s="393"/>
      <c r="BU24" s="393">
        <v>0</v>
      </c>
      <c r="BV24" s="393">
        <v>0</v>
      </c>
      <c r="BW24" s="393">
        <v>0</v>
      </c>
      <c r="BX24" s="393">
        <v>0</v>
      </c>
      <c r="BY24" s="393">
        <v>0</v>
      </c>
      <c r="BZ24" s="393">
        <v>0</v>
      </c>
      <c r="CA24" s="394">
        <v>42445</v>
      </c>
      <c r="CB24" s="393">
        <v>0</v>
      </c>
      <c r="CC24" s="393">
        <v>0</v>
      </c>
      <c r="CD24" s="393" t="s">
        <v>823</v>
      </c>
      <c r="CE24" s="393">
        <v>0</v>
      </c>
      <c r="CF24" s="393" t="s">
        <v>823</v>
      </c>
      <c r="CG24" s="393">
        <v>0</v>
      </c>
      <c r="CH24" s="393"/>
      <c r="CI24" s="393"/>
      <c r="CJ24" s="393" t="s">
        <v>1639</v>
      </c>
      <c r="CK24" s="393"/>
      <c r="CL24" s="393"/>
      <c r="CM24" s="393">
        <v>291092</v>
      </c>
      <c r="CN24" s="239"/>
    </row>
    <row r="25" spans="1:99">
      <c r="A25" s="237"/>
      <c r="C25" s="393" t="s">
        <v>1626</v>
      </c>
      <c r="D25" s="394">
        <v>42214</v>
      </c>
      <c r="E25" s="394">
        <v>42215.093252314815</v>
      </c>
      <c r="F25" s="396" t="s">
        <v>1486</v>
      </c>
      <c r="G25" s="396" t="s">
        <v>1487</v>
      </c>
      <c r="H25" s="396"/>
      <c r="I25" s="393"/>
      <c r="J25" s="393" t="s">
        <v>1599</v>
      </c>
      <c r="K25" s="393" t="s">
        <v>1600</v>
      </c>
      <c r="L25" s="393" t="s">
        <v>1601</v>
      </c>
      <c r="M25" s="393" t="s">
        <v>1601</v>
      </c>
      <c r="N25" s="393"/>
      <c r="O25" s="393" t="s">
        <v>1607</v>
      </c>
      <c r="P25" s="393" t="s">
        <v>823</v>
      </c>
      <c r="Q25" s="393" t="s">
        <v>823</v>
      </c>
      <c r="R25" s="393">
        <v>1</v>
      </c>
      <c r="S25" s="393" t="s">
        <v>1627</v>
      </c>
      <c r="T25" s="393"/>
      <c r="U25" s="393" t="s">
        <v>1628</v>
      </c>
      <c r="V25" s="393">
        <v>9399</v>
      </c>
      <c r="W25" s="393" t="s">
        <v>1629</v>
      </c>
      <c r="X25" s="393" t="s">
        <v>1630</v>
      </c>
      <c r="Y25" s="393" t="s">
        <v>1631</v>
      </c>
      <c r="Z25" s="393" t="s">
        <v>1631</v>
      </c>
      <c r="AA25" s="393" t="s">
        <v>846</v>
      </c>
      <c r="AB25" s="394">
        <v>42214</v>
      </c>
      <c r="AC25" s="394">
        <v>42354</v>
      </c>
      <c r="AD25" s="393"/>
      <c r="AE25" s="394">
        <v>43450</v>
      </c>
      <c r="AF25" s="394">
        <v>42214</v>
      </c>
      <c r="AG25" s="393"/>
      <c r="AH25" s="393" t="s">
        <v>1609</v>
      </c>
      <c r="AI25" s="393" t="s">
        <v>1496</v>
      </c>
      <c r="AJ25" s="393">
        <v>5000000</v>
      </c>
      <c r="AK25" s="393" t="s">
        <v>823</v>
      </c>
      <c r="AL25" s="393" t="s">
        <v>979</v>
      </c>
      <c r="AM25" s="393">
        <v>1.75</v>
      </c>
      <c r="AN25" s="393">
        <v>0</v>
      </c>
      <c r="AO25" s="393"/>
      <c r="AP25" s="393"/>
      <c r="AQ25" s="393">
        <v>0</v>
      </c>
      <c r="AR25" s="393" t="s">
        <v>850</v>
      </c>
      <c r="AS25" s="393"/>
      <c r="AT25" s="393" t="s">
        <v>850</v>
      </c>
      <c r="AU25" s="393">
        <v>-5000000</v>
      </c>
      <c r="AV25" s="393" t="s">
        <v>823</v>
      </c>
      <c r="AW25" s="393" t="s">
        <v>976</v>
      </c>
      <c r="AX25" s="393">
        <v>0</v>
      </c>
      <c r="AY25" s="393">
        <v>0</v>
      </c>
      <c r="AZ25" s="393" t="s">
        <v>1497</v>
      </c>
      <c r="BA25" s="393" t="s">
        <v>849</v>
      </c>
      <c r="BB25" s="393">
        <v>0</v>
      </c>
      <c r="BC25" s="393" t="s">
        <v>849</v>
      </c>
      <c r="BD25" s="393" t="s">
        <v>849</v>
      </c>
      <c r="BE25" s="393" t="s">
        <v>849</v>
      </c>
      <c r="BF25" s="393"/>
      <c r="BG25" s="393"/>
      <c r="BH25" s="393"/>
      <c r="BI25" s="393"/>
      <c r="BJ25" s="393">
        <v>0</v>
      </c>
      <c r="BK25" s="393">
        <v>0</v>
      </c>
      <c r="BL25" s="393">
        <v>0</v>
      </c>
      <c r="BM25" s="393">
        <v>0</v>
      </c>
      <c r="BN25" s="393"/>
      <c r="BO25" s="393"/>
      <c r="BP25" s="393"/>
      <c r="BQ25" s="393">
        <v>0</v>
      </c>
      <c r="BR25" s="393">
        <v>0</v>
      </c>
      <c r="BS25" s="393">
        <v>0</v>
      </c>
      <c r="BT25" s="393"/>
      <c r="BU25" s="393">
        <v>0</v>
      </c>
      <c r="BV25" s="393">
        <v>0</v>
      </c>
      <c r="BW25" s="393">
        <v>0</v>
      </c>
      <c r="BX25" s="393">
        <v>0</v>
      </c>
      <c r="BY25" s="393">
        <v>0</v>
      </c>
      <c r="BZ25" s="393">
        <v>0</v>
      </c>
      <c r="CA25" s="394">
        <v>42445</v>
      </c>
      <c r="CB25" s="393">
        <v>0</v>
      </c>
      <c r="CC25" s="393">
        <v>0</v>
      </c>
      <c r="CD25" s="393" t="s">
        <v>823</v>
      </c>
      <c r="CE25" s="393">
        <v>0</v>
      </c>
      <c r="CF25" s="393" t="s">
        <v>823</v>
      </c>
      <c r="CG25" s="393">
        <v>0</v>
      </c>
      <c r="CH25" s="393"/>
      <c r="CI25" s="393"/>
      <c r="CJ25" s="393" t="s">
        <v>1640</v>
      </c>
      <c r="CK25" s="393"/>
      <c r="CL25" s="393"/>
      <c r="CM25" s="393">
        <v>296286</v>
      </c>
      <c r="CN25" s="239"/>
    </row>
    <row r="26" spans="1:99">
      <c r="A26" s="237"/>
      <c r="C26" s="393" t="s">
        <v>1632</v>
      </c>
      <c r="D26" s="394">
        <v>42214</v>
      </c>
      <c r="E26" s="394">
        <v>42215.093252314815</v>
      </c>
      <c r="F26" s="396" t="s">
        <v>1486</v>
      </c>
      <c r="G26" s="396" t="s">
        <v>1487</v>
      </c>
      <c r="H26" s="396"/>
      <c r="I26" s="393"/>
      <c r="J26" s="393" t="s">
        <v>1599</v>
      </c>
      <c r="K26" s="393" t="s">
        <v>1600</v>
      </c>
      <c r="L26" s="393" t="s">
        <v>1601</v>
      </c>
      <c r="M26" s="393" t="s">
        <v>1601</v>
      </c>
      <c r="N26" s="393"/>
      <c r="O26" s="393" t="s">
        <v>1607</v>
      </c>
      <c r="P26" s="393" t="s">
        <v>823</v>
      </c>
      <c r="Q26" s="393" t="s">
        <v>823</v>
      </c>
      <c r="R26" s="393">
        <v>1</v>
      </c>
      <c r="S26" s="393" t="s">
        <v>1633</v>
      </c>
      <c r="T26" s="393"/>
      <c r="U26" s="393" t="s">
        <v>1634</v>
      </c>
      <c r="V26" s="393">
        <v>9407</v>
      </c>
      <c r="W26" s="393"/>
      <c r="X26" s="393"/>
      <c r="Y26" s="393"/>
      <c r="Z26" s="393"/>
      <c r="AA26" s="393" t="s">
        <v>846</v>
      </c>
      <c r="AB26" s="394">
        <v>42194</v>
      </c>
      <c r="AC26" s="394">
        <v>42354</v>
      </c>
      <c r="AD26" s="393"/>
      <c r="AE26" s="394">
        <v>44181</v>
      </c>
      <c r="AF26" s="394">
        <v>42194</v>
      </c>
      <c r="AG26" s="393"/>
      <c r="AH26" s="393" t="s">
        <v>1635</v>
      </c>
      <c r="AI26" s="393"/>
      <c r="AJ26" s="393">
        <v>1000000</v>
      </c>
      <c r="AK26" s="393" t="s">
        <v>823</v>
      </c>
      <c r="AL26" s="393" t="s">
        <v>979</v>
      </c>
      <c r="AM26" s="393">
        <v>2</v>
      </c>
      <c r="AN26" s="393">
        <v>0</v>
      </c>
      <c r="AO26" s="393"/>
      <c r="AP26" s="393"/>
      <c r="AQ26" s="393">
        <v>0</v>
      </c>
      <c r="AR26" s="393"/>
      <c r="AS26" s="393"/>
      <c r="AT26" s="393"/>
      <c r="AU26" s="393">
        <v>-1000000</v>
      </c>
      <c r="AV26" s="393" t="s">
        <v>823</v>
      </c>
      <c r="AW26" s="393" t="s">
        <v>976</v>
      </c>
      <c r="AX26" s="393">
        <v>0</v>
      </c>
      <c r="AY26" s="393">
        <v>0</v>
      </c>
      <c r="AZ26" s="393" t="s">
        <v>1497</v>
      </c>
      <c r="BA26" s="393" t="s">
        <v>849</v>
      </c>
      <c r="BB26" s="393">
        <v>0</v>
      </c>
      <c r="BC26" s="393"/>
      <c r="BD26" s="393"/>
      <c r="BE26" s="393"/>
      <c r="BF26" s="393"/>
      <c r="BG26" s="393"/>
      <c r="BH26" s="393"/>
      <c r="BI26" s="393"/>
      <c r="BJ26" s="393">
        <v>0</v>
      </c>
      <c r="BK26" s="393">
        <v>0</v>
      </c>
      <c r="BL26" s="393">
        <v>0</v>
      </c>
      <c r="BM26" s="393">
        <v>0</v>
      </c>
      <c r="BN26" s="393"/>
      <c r="BO26" s="393"/>
      <c r="BP26" s="393"/>
      <c r="BQ26" s="393">
        <v>0</v>
      </c>
      <c r="BR26" s="393">
        <v>0</v>
      </c>
      <c r="BS26" s="393">
        <v>0</v>
      </c>
      <c r="BT26" s="393"/>
      <c r="BU26" s="393">
        <v>0</v>
      </c>
      <c r="BV26" s="393">
        <v>0</v>
      </c>
      <c r="BW26" s="393">
        <v>-0.02</v>
      </c>
      <c r="BX26" s="393">
        <v>0</v>
      </c>
      <c r="BY26" s="393">
        <v>0</v>
      </c>
      <c r="BZ26" s="393">
        <v>0</v>
      </c>
      <c r="CA26" s="393"/>
      <c r="CB26" s="393">
        <v>0</v>
      </c>
      <c r="CC26" s="393">
        <v>0</v>
      </c>
      <c r="CD26" s="393" t="s">
        <v>823</v>
      </c>
      <c r="CE26" s="393">
        <v>0</v>
      </c>
      <c r="CF26" s="393" t="s">
        <v>823</v>
      </c>
      <c r="CG26" s="393">
        <v>0</v>
      </c>
      <c r="CH26" s="393"/>
      <c r="CI26" s="393"/>
      <c r="CJ26" s="393" t="s">
        <v>1641</v>
      </c>
      <c r="CK26" s="393"/>
      <c r="CL26" s="393"/>
      <c r="CM26" s="393"/>
      <c r="CN26" s="239"/>
    </row>
    <row r="27" spans="1:99">
      <c r="A27" s="237"/>
      <c r="L27" s="88"/>
    </row>
    <row r="28" spans="1:99">
      <c r="A28" s="237"/>
    </row>
    <row r="29" spans="1:99">
      <c r="A29" s="237"/>
    </row>
    <row r="30" spans="1:99">
      <c r="A30" s="237"/>
    </row>
    <row r="31" spans="1:99">
      <c r="A31" s="237"/>
    </row>
    <row r="32" spans="1:99">
      <c r="A32" s="237"/>
    </row>
    <row r="33" spans="1:74">
      <c r="A33" s="237"/>
    </row>
    <row r="34" spans="1:74">
      <c r="A34" s="237"/>
    </row>
    <row r="35" spans="1:74">
      <c r="A35" s="237"/>
    </row>
    <row r="36" spans="1:74">
      <c r="A36" s="237"/>
      <c r="BV36" s="4"/>
    </row>
    <row r="37" spans="1:74">
      <c r="BV37" s="4"/>
    </row>
  </sheetData>
  <mergeCells count="10">
    <mergeCell ref="CN3:CU3"/>
    <mergeCell ref="BO3:BV3"/>
    <mergeCell ref="BW3:CI3"/>
    <mergeCell ref="B3:C3"/>
    <mergeCell ref="D3:G3"/>
    <mergeCell ref="H3:R3"/>
    <mergeCell ref="S3:AG3"/>
    <mergeCell ref="AJ3:BE3"/>
    <mergeCell ref="BF3:BN3"/>
    <mergeCell ref="CJ3:CM3"/>
  </mergeCells>
  <pageMargins left="0.7" right="0.7" top="0.75" bottom="0.75" header="0.3" footer="0.3"/>
  <pageSetup paperSize="8" scale="57" fitToWidth="3" orientation="landscape" horizontalDpi="4294967293" verticalDpi="429496729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pageSetUpPr fitToPage="1"/>
  </sheetPr>
  <dimension ref="A1:AM37"/>
  <sheetViews>
    <sheetView zoomScale="110" zoomScaleNormal="110" zoomScalePageLayoutView="110" workbookViewId="0">
      <pane xSplit="3" ySplit="4" topLeftCell="D5" activePane="bottomRight" state="frozen"/>
      <selection pane="topRight" activeCell="D1" sqref="D1"/>
      <selection pane="bottomLeft" activeCell="A4" sqref="A4"/>
      <selection pane="bottomRight" activeCell="A5" sqref="A5"/>
    </sheetView>
  </sheetViews>
  <sheetFormatPr baseColWidth="10" defaultColWidth="8.6640625" defaultRowHeight="44" x14ac:dyDescent="0"/>
  <cols>
    <col min="1" max="1" width="9.1640625" style="3" customWidth="1"/>
    <col min="2" max="2" width="9.6640625" style="237" customWidth="1"/>
    <col min="3" max="3" width="17.83203125" style="237" customWidth="1"/>
    <col min="4" max="7" width="9.6640625" style="237" customWidth="1"/>
    <col min="8" max="8" width="12.83203125" style="237" customWidth="1"/>
    <col min="9" max="9" width="11.5" style="237" customWidth="1"/>
    <col min="10" max="11" width="9.6640625" style="237" customWidth="1"/>
    <col min="12" max="12" width="14" style="237" customWidth="1"/>
    <col min="13" max="13" width="9.6640625" style="237" customWidth="1"/>
    <col min="14" max="14" width="19" style="90" customWidth="1"/>
    <col min="15" max="15" width="28.1640625" style="237" customWidth="1"/>
    <col min="16" max="16" width="37" style="237" customWidth="1"/>
    <col min="17" max="17" width="11" style="237" customWidth="1"/>
    <col min="18" max="20" width="10.6640625" style="237" customWidth="1"/>
    <col min="21" max="22" width="9.6640625" style="237" customWidth="1"/>
    <col min="23" max="23" width="9.5" style="237" customWidth="1"/>
    <col min="24" max="31" width="9.6640625" style="237" customWidth="1"/>
    <col min="32" max="32" width="8.6640625" style="237"/>
    <col min="33" max="36" width="9.6640625" style="237" customWidth="1"/>
    <col min="37" max="37" width="10.6640625" style="237" customWidth="1"/>
    <col min="38" max="38" width="12.5" style="237" customWidth="1"/>
    <col min="39" max="39" width="9.6640625" style="237" customWidth="1"/>
    <col min="40" max="16384" width="8.6640625" style="237"/>
  </cols>
  <sheetData>
    <row r="1" spans="1:39">
      <c r="A1" s="3" t="s">
        <v>1053</v>
      </c>
      <c r="B1" s="88" t="s">
        <v>1233</v>
      </c>
      <c r="N1" s="237"/>
      <c r="AJ1" s="274"/>
      <c r="AK1" s="274"/>
    </row>
    <row r="2" spans="1:39" s="12" customFormat="1" ht="20" customHeight="1">
      <c r="A2" s="4" t="s">
        <v>12</v>
      </c>
      <c r="B2" s="270" t="s">
        <v>294</v>
      </c>
      <c r="C2" s="270"/>
      <c r="D2" s="270"/>
      <c r="E2" s="270"/>
      <c r="F2" s="270"/>
      <c r="G2" s="270"/>
      <c r="H2" s="270"/>
      <c r="I2" s="270"/>
      <c r="J2" s="270"/>
      <c r="K2" s="270"/>
      <c r="L2" s="270"/>
      <c r="M2" s="270"/>
      <c r="N2" s="270"/>
      <c r="O2" s="270"/>
      <c r="P2" s="270"/>
      <c r="Q2" s="270"/>
      <c r="R2" s="270"/>
      <c r="S2" s="270"/>
      <c r="T2" s="270"/>
      <c r="U2" s="270"/>
      <c r="V2" s="270"/>
      <c r="W2" s="270"/>
      <c r="X2" s="270"/>
      <c r="Y2" s="270"/>
      <c r="Z2" s="270"/>
      <c r="AA2" s="270"/>
      <c r="AB2" s="270"/>
      <c r="AC2" s="270"/>
      <c r="AD2" s="270"/>
      <c r="AE2" s="270"/>
      <c r="AF2" s="270"/>
      <c r="AG2" s="270"/>
      <c r="AH2" s="270"/>
      <c r="AI2" s="270"/>
      <c r="AJ2" s="270"/>
      <c r="AK2" s="270"/>
      <c r="AL2" s="270"/>
      <c r="AM2" s="270"/>
    </row>
    <row r="3" spans="1:39" ht="33" customHeight="1">
      <c r="A3" s="4" t="s">
        <v>12</v>
      </c>
      <c r="B3" s="451" t="s">
        <v>74</v>
      </c>
      <c r="C3" s="494"/>
      <c r="D3" s="495" t="s">
        <v>73</v>
      </c>
      <c r="E3" s="496"/>
      <c r="F3" s="496"/>
      <c r="G3" s="497"/>
      <c r="H3" s="498" t="s">
        <v>72</v>
      </c>
      <c r="I3" s="475"/>
      <c r="J3" s="475"/>
      <c r="K3" s="475"/>
      <c r="L3" s="475"/>
      <c r="M3" s="475"/>
      <c r="N3" s="475"/>
      <c r="O3" s="475"/>
      <c r="P3" s="475"/>
      <c r="Q3" s="475"/>
      <c r="R3" s="475"/>
      <c r="S3" s="475"/>
      <c r="T3" s="475"/>
      <c r="U3" s="499" t="s">
        <v>192</v>
      </c>
      <c r="V3" s="500"/>
      <c r="W3" s="501" t="s">
        <v>295</v>
      </c>
      <c r="X3" s="475"/>
      <c r="Y3" s="475"/>
      <c r="Z3" s="475"/>
      <c r="AA3" s="475"/>
      <c r="AB3" s="475"/>
      <c r="AC3" s="475"/>
      <c r="AD3" s="475"/>
      <c r="AE3" s="475"/>
      <c r="AF3" s="502"/>
      <c r="AG3" s="449" t="s">
        <v>196</v>
      </c>
      <c r="AH3" s="453"/>
      <c r="AI3" s="453"/>
      <c r="AJ3" s="453"/>
      <c r="AK3" s="453"/>
      <c r="AL3" s="470" t="s">
        <v>1369</v>
      </c>
      <c r="AM3" s="471"/>
    </row>
    <row r="4" spans="1:39" ht="56.25" customHeight="1">
      <c r="A4" s="3" t="s">
        <v>67</v>
      </c>
      <c r="B4" s="76" t="s">
        <v>296</v>
      </c>
      <c r="C4" s="76" t="s">
        <v>65</v>
      </c>
      <c r="D4" s="225" t="s">
        <v>64</v>
      </c>
      <c r="E4" s="308" t="s">
        <v>63</v>
      </c>
      <c r="F4" s="308" t="s">
        <v>62</v>
      </c>
      <c r="G4" s="149" t="s">
        <v>61</v>
      </c>
      <c r="H4" s="225" t="s">
        <v>60</v>
      </c>
      <c r="I4" s="308" t="s">
        <v>59</v>
      </c>
      <c r="J4" s="308" t="s">
        <v>58</v>
      </c>
      <c r="K4" s="308" t="s">
        <v>57</v>
      </c>
      <c r="L4" s="308" t="s">
        <v>56</v>
      </c>
      <c r="M4" s="308" t="s">
        <v>55</v>
      </c>
      <c r="N4" s="308" t="s">
        <v>102</v>
      </c>
      <c r="O4" s="308" t="s">
        <v>54</v>
      </c>
      <c r="P4" s="308" t="s">
        <v>1117</v>
      </c>
      <c r="Q4" s="308" t="s">
        <v>304</v>
      </c>
      <c r="R4" s="308" t="s">
        <v>51</v>
      </c>
      <c r="S4" s="308" t="s">
        <v>1104</v>
      </c>
      <c r="T4" s="149" t="s">
        <v>49</v>
      </c>
      <c r="U4" s="306" t="s">
        <v>197</v>
      </c>
      <c r="V4" s="307" t="s">
        <v>198</v>
      </c>
      <c r="W4" s="225" t="s">
        <v>297</v>
      </c>
      <c r="X4" s="308" t="s">
        <v>298</v>
      </c>
      <c r="Y4" s="308" t="s">
        <v>300</v>
      </c>
      <c r="Z4" s="308" t="s">
        <v>301</v>
      </c>
      <c r="AA4" s="308" t="s">
        <v>1097</v>
      </c>
      <c r="AB4" s="308" t="s">
        <v>1098</v>
      </c>
      <c r="AC4" s="308" t="s">
        <v>302</v>
      </c>
      <c r="AD4" s="308" t="s">
        <v>1234</v>
      </c>
      <c r="AE4" s="266" t="s">
        <v>1229</v>
      </c>
      <c r="AF4" s="268" t="s">
        <v>1081</v>
      </c>
      <c r="AG4" s="228" t="s">
        <v>406</v>
      </c>
      <c r="AH4" s="308" t="s">
        <v>1102</v>
      </c>
      <c r="AI4" s="308" t="s">
        <v>1103</v>
      </c>
      <c r="AJ4" s="308" t="s">
        <v>305</v>
      </c>
      <c r="AK4" s="149" t="s">
        <v>907</v>
      </c>
      <c r="AL4" s="149" t="s">
        <v>1313</v>
      </c>
      <c r="AM4" s="149" t="s">
        <v>1370</v>
      </c>
    </row>
    <row r="5" spans="1:39" ht="213" customHeight="1">
      <c r="A5" s="3" t="s">
        <v>12</v>
      </c>
      <c r="B5" s="77" t="s">
        <v>26</v>
      </c>
      <c r="C5" s="109" t="str">
        <f>VLOOKUP(C4,'Data Fields'!$B:$E,3,0)</f>
        <v>Indicates column order of nested data occurring in multiple lines, separated by ":".  This provides a unique key for sub groupings and subtotal lines.  Note that columns so indicated should contain "NET" on lines that contain the net of their values.</v>
      </c>
      <c r="D5" s="250" t="str">
        <f>VLOOKUP(D4,'Data Fields'!$B:$E,3,0)</f>
        <v>Date on which all reported data was current.</v>
      </c>
      <c r="E5" s="250" t="str">
        <f>VLOOKUP(E4,'Data Fields'!$B:$E,3,0)</f>
        <v>Date and time when report was generated.</v>
      </c>
      <c r="F5" s="250" t="str">
        <f>VLOOKUP(F4,'Data Fields'!$B:$E,3,0)</f>
        <v>The name of the clearing firm</v>
      </c>
      <c r="G5" s="93" t="str">
        <f>VLOOKUP(G4,'Data Fields'!$B:$E,3,0)</f>
        <v>Placeholder for Legal Entity Identifier</v>
      </c>
      <c r="H5" s="309" t="str">
        <f>VLOOKUP(H4,'Data Fields'!$B:$E,3,0)</f>
        <v>Name of the investment manager</v>
      </c>
      <c r="I5" s="250" t="str">
        <f>VLOOKUP(I4,'Data Fields'!$B:$E,3,0)</f>
        <v>Placeholder for Legal Entity Identifier</v>
      </c>
      <c r="J5" s="250" t="str">
        <f>VLOOKUP(J4,'Data Fields'!$B:$E,3,0)</f>
        <v>Name of the client (beneficiary).</v>
      </c>
      <c r="K5" s="250" t="str">
        <f>VLOOKUP(K4,'Data Fields'!$B:$E,3,0)</f>
        <v>Placeholder for Legal Entity Identifier</v>
      </c>
      <c r="L5" s="250" t="str">
        <f>VLOOKUP(L4,'Data Fields'!$B:$E,3,0)</f>
        <v>ID provided by the client to the broker and custodian.</v>
      </c>
      <c r="M5" s="250" t="str">
        <f>VLOOKUP(M4,'Data Fields'!$B:$E,3,0)</f>
        <v>Client account reference at clearing broker</v>
      </c>
      <c r="N5" s="250" t="str">
        <f>VLOOKUP(N4,'Data Fields'!$B:$E,3,0)</f>
        <v>(If applicable) Any distinction used within a client account entity for the purposes of trades, positions, margining, etc.   "NET" indicates multiple Sub Accounts and/or total Account balances.</v>
      </c>
      <c r="O5" s="250" t="str">
        <f>VLOOKUP(O4,'Data Fields'!$B:$E,3,0)</f>
        <v>Code to indicate that account information is specific to named Clearing House only:_x000D_- Chicago Mercantile Exchange _x000D_- CME Clearing Europe Limited _x000D_- EUREX_Clearing _x000D_- LCH Clearnet Ltd _x000D_- LCH Clearnet Ltd FCM _x000D_- LCH.Clearnet LLC (US) _x000D_- ICE Clear Credit LLC _x000D_- ICE Clear Europe _x000D_"NET" indicates multiple CCPs and/or total Clearing Broker balances. Note that netting not allowed at position/trade level.</v>
      </c>
      <c r="P5" s="250" t="str">
        <f>VLOOKUP(P4,'Data Fields'!$B:$E,3,0)</f>
        <v>Segregated: A separate account with bankruptcy preference titled to the client, containing cash deposits and/or securities held separately for margin or to guarantee trading._x000D_Secured: An account containing any amount required by CFTC Regulations Part 30: for customers trading on foreign boards of trade through US brokers/FCMs._x000D_Sequestered: A separate account for customer cleared OTC derivatives, as required by the CME following CFTC Regulation Part 190._x000D_Non-regulated: Excess funds swept from regulated, protected accounts to achieve greater potential returns. Non-Regulated is a firm omnibus bank account and is not customer protected_x000D_ISA - Individually Segregated Account under EMIR_x000D_OSA - Omnibus Segregated Account under EMIR_x000D_</v>
      </c>
      <c r="Q5" s="250" t="str">
        <f>VLOOKUP(Q4,'Data Fields'!$B:$E,3,0)</f>
        <v>Collateral currency</v>
      </c>
      <c r="R5" s="250" t="str">
        <f>VLOOKUP(R4,'Data Fields'!$B:$E,3,0)</f>
        <v>Base currency for the account</v>
      </c>
      <c r="S5" s="250" t="str">
        <f>'Data Fields'!D32</f>
        <v>Indicates whether reported figures are given in base or collateral currency unless otherwise specified (possible values are "Base" or "Collateral")</v>
      </c>
      <c r="T5" s="93" t="str">
        <f>'Data Fields'!D35</f>
        <v>The FX rate used to convert Local Currency to Account Base Currency.  Use the convention Collateral Currency/Base for all currency pairs.</v>
      </c>
      <c r="U5" s="305" t="str">
        <f>VLOOKUP(U4,'Data Fields'!$B:$E,3,0)</f>
        <v>The name of the relevant custodian</v>
      </c>
      <c r="V5" s="217" t="str">
        <f>VLOOKUP(V4,'Data Fields'!$B:$E,3,0)</f>
        <v>Placeholder for Legal Entity Identifier</v>
      </c>
      <c r="W5" s="309" t="str">
        <f>VLOOKUP(W4,'Data Fields'!$B:$E,3,0)</f>
        <v>Indicates whether the collateral is purposed for "IM",  "VM" or "EM" (for Excess Margin). "NET" indicates a combined total for cash balances.</v>
      </c>
      <c r="X5" s="309" t="str">
        <f>VLOOKUP(X4,'Data Fields'!$B:$E,3,0)</f>
        <v>Type of Collateral: Cash / Bond / Equity / DBV.  "NET" indicates a total collateral amount.</v>
      </c>
      <c r="Y5" s="250" t="str">
        <f>VLOOKUP(Y4,'Data Fields'!$B:$E,3,0)</f>
        <v>The type of identifier used for this security: ISIN, CUSIP or SEDOL.</v>
      </c>
      <c r="Z5" s="250" t="str">
        <f>VLOOKUP(Z4,'Data Fields'!$B:$E,3,0)</f>
        <v>ISIN / CUSIP / SEDOL identifier</v>
      </c>
      <c r="AA5" s="250" t="str">
        <f>VLOOKUP(AA4,'Data Fields'!$B:$E,3,0)</f>
        <v>A secondary identifier, if applicable: ISIN, CUSIP or SEDOL</v>
      </c>
      <c r="AB5" s="250" t="str">
        <f>VLOOKUP(AB4,'Data Fields'!$B:$E,3,0)</f>
        <v>ISIN / CUSIP / SEDOL identifier</v>
      </c>
      <c r="AC5" s="250" t="str">
        <f>VLOOKUP(AC4,'Data Fields'!$B:$E,3,0)</f>
        <v>The name of the product / issue / asset.</v>
      </c>
      <c r="AD5" s="85" t="str">
        <f>VLOOKUP(AD4,'Data Fields'!$B:$E,3,0)</f>
        <v>Total notional value of the security</v>
      </c>
      <c r="AE5" s="85" t="str">
        <f>VLOOKUP(AE4,'Data Fields'!$B:$E,3,0)</f>
        <v>Flag to indicate whether collateral has settled: "S" for Settled, "P" for Pending</v>
      </c>
      <c r="AF5" s="93" t="str">
        <f>VLOOKUP(AF4,'Data Fields'!$B:$E,3,0)</f>
        <v>Settlement date of pending or settled collateral</v>
      </c>
      <c r="AG5" s="250" t="str">
        <f>VLOOKUP(AG4,'Data Fields'!$B:$E,3,0)</f>
        <v>Base 100 collateral market price</v>
      </c>
      <c r="AH5" s="250" t="str">
        <f>VLOOKUP(AH4,'Data Fields'!$B:$E,3,0)</f>
        <v>If applicable.  Factor or discount for relevant security type.  For example, an MBS factor indicates the paydown amount.</v>
      </c>
      <c r="AI5" s="309" t="str">
        <f>VLOOKUP(AI4,'Data Fields'!$B:$E,3,0)</f>
        <v>Market value, pre haircut, at COB on As Of Date</v>
      </c>
      <c r="AJ5" s="309" t="str">
        <f>VLOOKUP(AJ4,'Data Fields'!$B:$E,3,0)</f>
        <v>Haircut applied by the clearing broker to pledged securities, as a percentage.  I.e., a 5% haircut should appear as "5".</v>
      </c>
      <c r="AK5" s="93" t="str">
        <f>VLOOKUP(AK4,'Data Fields'!$B:$E,3,0)</f>
        <v>Market value, pre haircut, at COB on As Of Date</v>
      </c>
      <c r="AL5" s="93" t="str">
        <f>VLOOKUP(AL4,'Data Fields'!$B:$E,3,0)</f>
        <v>The name of the custodian, CCP or clearing broker where the collateral is being held.</v>
      </c>
      <c r="AM5" s="93" t="str">
        <f>VLOOKUP(AM4,'Data Fields'!$B:$E,3,0)</f>
        <v>ID of the account where the collateral is held, i.e., the Account ID at the custodian or CCP.</v>
      </c>
    </row>
    <row r="6" spans="1:39" ht="33" customHeight="1">
      <c r="A6" s="3" t="s">
        <v>12</v>
      </c>
      <c r="B6" s="314" t="s">
        <v>11</v>
      </c>
      <c r="C6" s="86" t="s">
        <v>7</v>
      </c>
      <c r="D6" s="250" t="s">
        <v>7</v>
      </c>
      <c r="E6" s="250" t="s">
        <v>7</v>
      </c>
      <c r="F6" s="250" t="s">
        <v>7</v>
      </c>
      <c r="G6" s="93" t="s">
        <v>10</v>
      </c>
      <c r="H6" s="309" t="s">
        <v>10</v>
      </c>
      <c r="I6" s="250" t="s">
        <v>10</v>
      </c>
      <c r="J6" s="250" t="s">
        <v>10</v>
      </c>
      <c r="K6" s="250" t="s">
        <v>10</v>
      </c>
      <c r="L6" s="250" t="s">
        <v>10</v>
      </c>
      <c r="M6" s="250" t="s">
        <v>7</v>
      </c>
      <c r="N6" s="250" t="s">
        <v>8</v>
      </c>
      <c r="O6" s="250" t="s">
        <v>8</v>
      </c>
      <c r="P6" s="250" t="s">
        <v>8</v>
      </c>
      <c r="Q6" s="250" t="s">
        <v>7</v>
      </c>
      <c r="R6" s="250" t="s">
        <v>8</v>
      </c>
      <c r="S6" s="250" t="s">
        <v>8</v>
      </c>
      <c r="T6" s="93" t="s">
        <v>8</v>
      </c>
      <c r="U6" s="309" t="s">
        <v>8</v>
      </c>
      <c r="V6" s="277" t="s">
        <v>8</v>
      </c>
      <c r="W6" s="309" t="s">
        <v>8</v>
      </c>
      <c r="X6" s="250" t="s">
        <v>7</v>
      </c>
      <c r="Y6" s="250" t="s">
        <v>10</v>
      </c>
      <c r="Z6" s="250" t="s">
        <v>10</v>
      </c>
      <c r="AA6" s="250" t="s">
        <v>8</v>
      </c>
      <c r="AB6" s="250" t="s">
        <v>8</v>
      </c>
      <c r="AC6" s="250" t="s">
        <v>7</v>
      </c>
      <c r="AD6" s="250" t="s">
        <v>7</v>
      </c>
      <c r="AE6" s="250" t="s">
        <v>8</v>
      </c>
      <c r="AF6" s="93" t="s">
        <v>8</v>
      </c>
      <c r="AG6" s="86" t="s">
        <v>7</v>
      </c>
      <c r="AH6" s="250" t="s">
        <v>10</v>
      </c>
      <c r="AI6" s="250" t="s">
        <v>7</v>
      </c>
      <c r="AJ6" s="250" t="s">
        <v>10</v>
      </c>
      <c r="AK6" s="282" t="s">
        <v>10</v>
      </c>
      <c r="AL6" s="309" t="s">
        <v>9</v>
      </c>
      <c r="AM6" s="282" t="s">
        <v>9</v>
      </c>
    </row>
    <row r="7" spans="1:39" s="257" customFormat="1" ht="132">
      <c r="A7" s="85" t="s">
        <v>6</v>
      </c>
      <c r="B7" s="78" t="s">
        <v>904</v>
      </c>
      <c r="C7" s="309" t="s">
        <v>839</v>
      </c>
      <c r="D7" s="250" t="s">
        <v>826</v>
      </c>
      <c r="E7" s="250" t="s">
        <v>827</v>
      </c>
      <c r="F7" s="250" t="s">
        <v>828</v>
      </c>
      <c r="G7" s="93" t="s">
        <v>828</v>
      </c>
      <c r="H7" s="309" t="s">
        <v>829</v>
      </c>
      <c r="I7" s="250" t="s">
        <v>829</v>
      </c>
      <c r="J7" s="250" t="s">
        <v>830</v>
      </c>
      <c r="K7" s="250" t="s">
        <v>830</v>
      </c>
      <c r="L7" s="250" t="s">
        <v>830</v>
      </c>
      <c r="M7" s="250" t="s">
        <v>822</v>
      </c>
      <c r="N7" s="250"/>
      <c r="O7" s="250" t="s">
        <v>840</v>
      </c>
      <c r="P7" s="85" t="s">
        <v>1253</v>
      </c>
      <c r="Q7" s="250" t="s">
        <v>823</v>
      </c>
      <c r="R7" s="250" t="s">
        <v>981</v>
      </c>
      <c r="S7" s="250" t="s">
        <v>1247</v>
      </c>
      <c r="T7" s="93">
        <v>1.6</v>
      </c>
      <c r="U7" s="309" t="s">
        <v>841</v>
      </c>
      <c r="V7" s="277" t="s">
        <v>841</v>
      </c>
      <c r="W7" s="309" t="s">
        <v>842</v>
      </c>
      <c r="X7" s="250" t="s">
        <v>1086</v>
      </c>
      <c r="Y7" s="250"/>
      <c r="Z7" s="250"/>
      <c r="AA7" s="250"/>
      <c r="AB7" s="250"/>
      <c r="AC7" s="250"/>
      <c r="AD7" s="85">
        <v>100000</v>
      </c>
      <c r="AE7" s="250" t="s">
        <v>128</v>
      </c>
      <c r="AF7" s="93"/>
      <c r="AG7" s="86">
        <v>101.56</v>
      </c>
      <c r="AH7" s="309"/>
      <c r="AI7" s="250">
        <f>AG7/100*AD7</f>
        <v>101560</v>
      </c>
      <c r="AJ7" s="250">
        <v>5</v>
      </c>
      <c r="AK7" s="93">
        <f>AI7*(100-AJ7)/100</f>
        <v>96482</v>
      </c>
      <c r="AL7" s="309" t="s">
        <v>841</v>
      </c>
      <c r="AM7" s="282">
        <v>123456789</v>
      </c>
    </row>
    <row r="8" spans="1:39" ht="147" customHeight="1">
      <c r="A8" s="141" t="s">
        <v>3</v>
      </c>
      <c r="B8" s="243" t="s">
        <v>2</v>
      </c>
      <c r="C8" s="243" t="s">
        <v>1</v>
      </c>
      <c r="G8" s="110" t="s">
        <v>0</v>
      </c>
      <c r="H8" s="333" t="s">
        <v>1137</v>
      </c>
      <c r="I8" s="280" t="s">
        <v>1138</v>
      </c>
      <c r="J8" s="280" t="s">
        <v>1127</v>
      </c>
      <c r="K8" s="280" t="s">
        <v>0</v>
      </c>
      <c r="L8" s="280" t="s">
        <v>1127</v>
      </c>
      <c r="M8" s="280"/>
      <c r="N8" s="280"/>
      <c r="O8" s="280"/>
      <c r="P8" s="275"/>
      <c r="Q8" s="280"/>
      <c r="T8" s="275"/>
      <c r="U8" s="271"/>
      <c r="V8" s="204"/>
      <c r="W8" s="285" t="s">
        <v>1136</v>
      </c>
      <c r="Y8" s="275" t="s">
        <v>1119</v>
      </c>
      <c r="Z8" s="275" t="s">
        <v>1116</v>
      </c>
      <c r="AE8" s="239"/>
      <c r="AF8" s="252"/>
      <c r="AG8" s="249"/>
      <c r="AH8" s="242" t="s">
        <v>1113</v>
      </c>
      <c r="AI8" s="239"/>
      <c r="AJ8" s="286" t="s">
        <v>1093</v>
      </c>
      <c r="AK8" s="281" t="s">
        <v>1093</v>
      </c>
      <c r="AL8" s="271" t="s">
        <v>1327</v>
      </c>
      <c r="AM8" s="242" t="s">
        <v>1327</v>
      </c>
    </row>
    <row r="9" spans="1:39" ht="11.25" customHeight="1">
      <c r="C9" s="239"/>
      <c r="G9" s="252"/>
      <c r="N9" s="237"/>
      <c r="U9" s="249"/>
      <c r="V9" s="252"/>
      <c r="AE9" s="239"/>
      <c r="AF9" s="252"/>
      <c r="AG9" s="249"/>
      <c r="AH9" s="239"/>
      <c r="AI9" s="239"/>
      <c r="AJ9" s="239"/>
      <c r="AK9" s="252"/>
      <c r="AL9" s="249"/>
      <c r="AM9" s="239"/>
    </row>
    <row r="10" spans="1:39" ht="11.25" customHeight="1">
      <c r="A10" s="237"/>
      <c r="N10" s="237"/>
      <c r="U10" s="239"/>
      <c r="V10" s="239"/>
      <c r="AE10" s="239"/>
      <c r="AL10" s="239"/>
      <c r="AM10" s="239"/>
    </row>
    <row r="11" spans="1:39" ht="21" hidden="1" customHeight="1">
      <c r="A11" s="7" t="s">
        <v>257</v>
      </c>
      <c r="B11" s="239" t="s">
        <v>115</v>
      </c>
      <c r="C11" s="239" t="s">
        <v>116</v>
      </c>
      <c r="D11" s="239" t="s">
        <v>117</v>
      </c>
      <c r="E11" s="239" t="s">
        <v>118</v>
      </c>
      <c r="F11" s="239" t="s">
        <v>119</v>
      </c>
      <c r="G11" s="239" t="s">
        <v>120</v>
      </c>
      <c r="H11" s="239" t="s">
        <v>121</v>
      </c>
      <c r="I11" s="239" t="s">
        <v>122</v>
      </c>
      <c r="J11" s="239" t="s">
        <v>125</v>
      </c>
      <c r="K11" s="239" t="s">
        <v>183</v>
      </c>
      <c r="L11" s="239" t="s">
        <v>7</v>
      </c>
      <c r="M11" s="239" t="s">
        <v>123</v>
      </c>
      <c r="N11" s="239" t="s">
        <v>124</v>
      </c>
      <c r="O11" s="239" t="s">
        <v>8</v>
      </c>
      <c r="P11" s="239"/>
      <c r="Q11" s="239"/>
      <c r="R11" s="239"/>
      <c r="S11" s="239"/>
      <c r="T11" s="239"/>
      <c r="U11" s="239" t="s">
        <v>126</v>
      </c>
      <c r="V11" s="239" t="s">
        <v>127</v>
      </c>
      <c r="W11" s="239" t="s">
        <v>186</v>
      </c>
      <c r="X11" s="239" t="s">
        <v>129</v>
      </c>
      <c r="Y11" s="239"/>
      <c r="Z11" s="239"/>
      <c r="AA11" s="239"/>
      <c r="AB11" s="239"/>
      <c r="AC11" s="3" t="s">
        <v>133</v>
      </c>
      <c r="AD11" s="3" t="s">
        <v>134</v>
      </c>
      <c r="AG11" s="3"/>
      <c r="AH11" s="3"/>
      <c r="AI11" s="3"/>
      <c r="AJ11" s="239" t="s">
        <v>137</v>
      </c>
      <c r="AK11" s="239" t="s">
        <v>138</v>
      </c>
      <c r="AL11" s="239" t="s">
        <v>126</v>
      </c>
      <c r="AM11" s="239"/>
    </row>
    <row r="12" spans="1:39" hidden="1">
      <c r="A12" s="237"/>
      <c r="D12" s="237" t="str">
        <f>D3</f>
        <v>REPORT INFORMATION</v>
      </c>
      <c r="E12" s="237" t="str">
        <f>D12</f>
        <v>REPORT INFORMATION</v>
      </c>
      <c r="F12" s="237" t="str">
        <f t="shared" ref="F12:G12" si="0">E12</f>
        <v>REPORT INFORMATION</v>
      </c>
      <c r="G12" s="237" t="str">
        <f t="shared" si="0"/>
        <v>REPORT INFORMATION</v>
      </c>
      <c r="H12" s="237" t="str">
        <f>H3</f>
        <v>ACCOUNT DETAILS</v>
      </c>
      <c r="I12" s="237" t="str">
        <f>H12</f>
        <v>ACCOUNT DETAILS</v>
      </c>
      <c r="J12" s="237" t="str">
        <f>M12</f>
        <v>ACCOUNT DETAILS</v>
      </c>
      <c r="K12" s="237" t="e">
        <f>#REF!</f>
        <v>#REF!</v>
      </c>
      <c r="L12" s="237" t="str">
        <f>H12</f>
        <v>ACCOUNT DETAILS</v>
      </c>
      <c r="M12" s="237" t="str">
        <f>I12</f>
        <v>ACCOUNT DETAILS</v>
      </c>
      <c r="N12" s="237" t="e">
        <f>#REF!</f>
        <v>#REF!</v>
      </c>
      <c r="O12" s="237" t="e">
        <f>K12</f>
        <v>#REF!</v>
      </c>
      <c r="U12" s="237" t="str">
        <f>U3</f>
        <v>REFERENCES</v>
      </c>
      <c r="V12" s="237" t="str">
        <f>U12</f>
        <v>REFERENCES</v>
      </c>
      <c r="W12" s="237" t="str">
        <f>W3</f>
        <v>COLLATERAL DESCRIPTION</v>
      </c>
      <c r="X12" s="237" t="str">
        <f>W12</f>
        <v>COLLATERAL DESCRIPTION</v>
      </c>
      <c r="AC12" s="237" t="e">
        <f>#REF!</f>
        <v>#REF!</v>
      </c>
      <c r="AD12" s="237" t="e">
        <f>AC12</f>
        <v>#REF!</v>
      </c>
      <c r="AJ12" s="237" t="str">
        <f>AG3</f>
        <v>MTM</v>
      </c>
      <c r="AK12" s="237" t="str">
        <f>AJ12</f>
        <v>MTM</v>
      </c>
      <c r="AL12" s="237" t="str">
        <f>AL3</f>
        <v>v1.01 EXPANSION</v>
      </c>
    </row>
    <row r="13" spans="1:39">
      <c r="A13" s="237"/>
    </row>
    <row r="14" spans="1:39" ht="11.25" customHeight="1">
      <c r="A14" s="237"/>
      <c r="U14" s="239"/>
      <c r="V14" s="239"/>
      <c r="AL14" s="239"/>
      <c r="AM14" s="239"/>
    </row>
    <row r="15" spans="1:39">
      <c r="A15" s="237"/>
      <c r="U15" s="239"/>
      <c r="V15" s="239"/>
      <c r="AL15" s="239"/>
      <c r="AM15" s="239"/>
    </row>
    <row r="16" spans="1:39">
      <c r="A16" s="237"/>
    </row>
    <row r="17" spans="1:14">
      <c r="A17" s="237"/>
    </row>
    <row r="18" spans="1:14">
      <c r="A18" s="237"/>
      <c r="N18" s="237"/>
    </row>
    <row r="19" spans="1:14">
      <c r="N19" s="237"/>
    </row>
    <row r="20" spans="1:14">
      <c r="N20" s="237"/>
    </row>
    <row r="21" spans="1:14">
      <c r="N21" s="237"/>
    </row>
    <row r="22" spans="1:14">
      <c r="N22" s="237"/>
    </row>
    <row r="23" spans="1:14">
      <c r="N23" s="237"/>
    </row>
    <row r="24" spans="1:14">
      <c r="N24" s="237"/>
    </row>
    <row r="25" spans="1:14">
      <c r="N25" s="237"/>
    </row>
    <row r="26" spans="1:14">
      <c r="N26" s="237"/>
    </row>
    <row r="27" spans="1:14">
      <c r="N27" s="237"/>
    </row>
    <row r="28" spans="1:14">
      <c r="N28" s="237"/>
    </row>
    <row r="29" spans="1:14">
      <c r="N29" s="237"/>
    </row>
    <row r="30" spans="1:14">
      <c r="N30" s="237"/>
    </row>
    <row r="31" spans="1:14">
      <c r="N31" s="237"/>
    </row>
    <row r="32" spans="1:14">
      <c r="N32" s="237"/>
    </row>
    <row r="33" spans="1:14">
      <c r="N33" s="237"/>
    </row>
    <row r="34" spans="1:14">
      <c r="A34" s="237"/>
      <c r="N34" s="237"/>
    </row>
    <row r="35" spans="1:14">
      <c r="A35" s="237"/>
      <c r="N35" s="237"/>
    </row>
    <row r="36" spans="1:14">
      <c r="A36" s="237"/>
      <c r="N36" s="237"/>
    </row>
    <row r="37" spans="1:14">
      <c r="A37" s="237"/>
      <c r="N37" s="237"/>
    </row>
  </sheetData>
  <mergeCells count="7">
    <mergeCell ref="AL3:AM3"/>
    <mergeCell ref="B3:C3"/>
    <mergeCell ref="D3:G3"/>
    <mergeCell ref="H3:T3"/>
    <mergeCell ref="U3:V3"/>
    <mergeCell ref="W3:AF3"/>
    <mergeCell ref="AG3:AK3"/>
  </mergeCells>
  <conditionalFormatting sqref="AE4">
    <cfRule type="duplicateValues" dxfId="9" priority="2" stopIfTrue="1"/>
  </conditionalFormatting>
  <conditionalFormatting sqref="AF4">
    <cfRule type="duplicateValues" dxfId="8" priority="1" stopIfTrue="1"/>
  </conditionalFormatting>
  <pageMargins left="0.7" right="0.7" top="0.75" bottom="0.75" header="0.3" footer="0.3"/>
  <pageSetup paperSize="5" scale="35" orientation="landscape"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Coversheet</vt:lpstr>
      <vt:lpstr>Overview</vt:lpstr>
      <vt:lpstr>Change Log</vt:lpstr>
      <vt:lpstr>Summary 1.02 (Final)</vt:lpstr>
      <vt:lpstr>Position &amp; Trade v1.01 (Final)</vt:lpstr>
      <vt:lpstr>P&amp;T v1.02 (Final)</vt:lpstr>
      <vt:lpstr>Daily Activity v1.01 (Final)</vt:lpstr>
      <vt:lpstr>Daily Activity v1.02 (Final)</vt:lpstr>
      <vt:lpstr>Coll. Holdings v1.01 (Final)</vt:lpstr>
      <vt:lpstr>Upcoming Cash Flows v1 (Final)</vt:lpstr>
      <vt:lpstr>Cash Settlement v1.0 (Final)</vt:lpstr>
      <vt:lpstr>Data Fields</vt:lpstr>
      <vt:lpstr>Deprioritized Fields</vt:lpstr>
      <vt:lpstr>CCS Contacts</vt:lpstr>
    </vt:vector>
  </TitlesOfParts>
  <Company>Sapient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Matricardi</dc:creator>
  <cp:lastModifiedBy>Joshua Satten</cp:lastModifiedBy>
  <cp:lastPrinted>2015-05-26T12:02:19Z</cp:lastPrinted>
  <dcterms:created xsi:type="dcterms:W3CDTF">2013-05-02T15:54:58Z</dcterms:created>
  <dcterms:modified xsi:type="dcterms:W3CDTF">2016-02-15T10:00:04Z</dcterms:modified>
</cp:coreProperties>
</file>