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502_HW4" sheetId="1" r:id="rId4"/>
  </sheets>
  <definedNames/>
  <calcPr/>
  <extLst>
    <ext uri="GoogleSheetsCustomDataVersion1">
      <go:sheetsCustomData xmlns:go="http://customooxmlschemas.google.com/" r:id="rId5" roundtripDataSignature="AMtx7mjgWNZ/9GZX1LICfoKTAi5Nltgjlg=="/>
    </ext>
  </extLst>
</workbook>
</file>

<file path=xl/sharedStrings.xml><?xml version="1.0" encoding="utf-8"?>
<sst xmlns="http://schemas.openxmlformats.org/spreadsheetml/2006/main" count="51" uniqueCount="27">
  <si>
    <t>Label&gt;&gt;</t>
  </si>
  <si>
    <t>Right_Ascension_deg</t>
  </si>
  <si>
    <t>Declination_deg</t>
  </si>
  <si>
    <t>Altitude_deg</t>
  </si>
  <si>
    <t>Azimuth_deg</t>
  </si>
  <si>
    <t>time_MJD</t>
  </si>
  <si>
    <t>time_JD</t>
  </si>
  <si>
    <t>Date/UT1</t>
  </si>
  <si>
    <t>Time/UT1</t>
  </si>
  <si>
    <t>time intervals</t>
  </si>
  <si>
    <t>GST/hrs</t>
  </si>
  <si>
    <t>GST/deg</t>
  </si>
  <si>
    <t>local sidereal/deg</t>
  </si>
  <si>
    <t>Source&gt;&gt;</t>
  </si>
  <si>
    <t>Vermilion River Observatory </t>
  </si>
  <si>
    <t>JD = 2400000.5 + MJD</t>
  </si>
  <si>
    <t>JPL &gt; tools</t>
  </si>
  <si>
    <t>computed est</t>
  </si>
  <si>
    <t>USNO &gt; data</t>
  </si>
  <si>
    <t>S1</t>
  </si>
  <si>
    <t xml:space="preserve">  3:12:58 am</t>
  </si>
  <si>
    <t>0 min</t>
  </si>
  <si>
    <t>S2</t>
  </si>
  <si>
    <t>2 min</t>
  </si>
  <si>
    <t>S3</t>
  </si>
  <si>
    <t>2023-04-21 </t>
  </si>
  <si>
    <t>105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</si>
</sst>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yyyy\-mm\-dd"/>
    <numFmt numFmtId="166" formatCode="[$-F400]h:mm:ss\ am/pm"/>
    <numFmt numFmtId="167" formatCode="1234."/>
    <numFmt numFmtId="168" formatCode="yyyy-mm-dd"/>
    <numFmt numFmtId="169" formatCode="hh:mm"/>
  </numFmts>
  <fonts count="9">
    <font>
      <sz val="11.0"/>
      <color theme="1"/>
      <name val="Calibri"/>
      <scheme val="minor"/>
    </font>
    <font>
      <b/>
      <sz val="8.0"/>
      <color theme="1"/>
      <name val="Calibri"/>
      <scheme val="minor"/>
    </font>
    <font>
      <sz val="8.0"/>
      <color theme="1"/>
      <name val="Calibri"/>
      <scheme val="minor"/>
    </font>
    <font>
      <sz val="8.0"/>
      <color rgb="FF121B21"/>
      <name val="Source Sans Pro"/>
    </font>
    <font>
      <color theme="1"/>
      <name val="Calibri"/>
      <scheme val="minor"/>
    </font>
    <font>
      <sz val="11.0"/>
      <color theme="1"/>
      <name val="Calibri"/>
    </font>
    <font>
      <sz val="11.0"/>
      <color rgb="FF262626"/>
      <name val="Calibri"/>
    </font>
    <font>
      <b/>
      <color theme="1"/>
      <name val="Calibri"/>
      <scheme val="minor"/>
    </font>
    <font>
      <sz val="13.0"/>
      <color rgb="FF000000"/>
      <name val="&quot;Source Sans Pro Web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164" xfId="0" applyAlignment="1" applyFont="1" applyNumberFormat="1">
      <alignment shrinkToFit="0" wrapText="1"/>
    </xf>
    <xf borderId="0" fillId="0" fontId="6" numFmtId="165" xfId="0" applyAlignment="1" applyFont="1" applyNumberFormat="1">
      <alignment horizontal="right" shrinkToFit="0" wrapText="1"/>
    </xf>
    <xf borderId="0" fillId="0" fontId="5" numFmtId="166" xfId="0" applyAlignment="1" applyFont="1" applyNumberFormat="1">
      <alignment horizontal="right" shrinkToFit="0" wrapText="1"/>
    </xf>
    <xf borderId="0" fillId="0" fontId="5" numFmtId="0" xfId="0" applyAlignment="1" applyFont="1">
      <alignment horizontal="right" readingOrder="0" shrinkToFit="0" wrapText="1"/>
    </xf>
    <xf borderId="0" fillId="0" fontId="4" numFmtId="167" xfId="0" applyAlignment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6" numFmtId="166" xfId="0" applyAlignment="1" applyFont="1" applyNumberFormat="1">
      <alignment horizontal="right" shrinkToFit="0" wrapText="1"/>
    </xf>
    <xf borderId="0" fillId="0" fontId="5" numFmtId="0" xfId="0" applyAlignment="1" applyFont="1">
      <alignment horizontal="right" shrinkToFit="0" wrapText="1"/>
    </xf>
    <xf borderId="0" fillId="0" fontId="6" numFmtId="0" xfId="0" applyAlignment="1" applyFont="1">
      <alignment horizontal="right" shrinkToFit="0" wrapText="1"/>
    </xf>
    <xf borderId="0" fillId="0" fontId="4" numFmtId="168" xfId="0" applyAlignment="1" applyFont="1" applyNumberFormat="1">
      <alignment readingOrder="0" shrinkToFit="0" wrapText="1"/>
    </xf>
    <xf borderId="0" fillId="0" fontId="5" numFmtId="166" xfId="0" applyAlignment="1" applyFont="1" applyNumberFormat="1">
      <alignment horizontal="right" readingOrder="0" shrinkToFit="0" wrapText="1"/>
    </xf>
    <xf borderId="0" fillId="2" fontId="8" numFmtId="169" xfId="0" applyAlignment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6.43"/>
    <col customWidth="1" min="3" max="3" width="13.86"/>
    <col customWidth="1" min="4" max="4" width="13.29"/>
    <col customWidth="1" min="5" max="5" width="12.71"/>
    <col customWidth="1" min="6" max="6" width="13.86"/>
    <col customWidth="1" min="7" max="7" width="16.29"/>
    <col customWidth="1" min="8" max="8" width="12.14"/>
    <col customWidth="1" min="9" max="9" width="13.43"/>
    <col customWidth="1" min="10" max="10" width="10.71"/>
    <col customWidth="1" min="11" max="11" width="10.43"/>
    <col customWidth="1" min="12" max="12" width="10.29"/>
    <col customWidth="1" min="13" max="13" width="12.71"/>
    <col customWidth="1" min="14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13</v>
      </c>
      <c r="B2" s="5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15</v>
      </c>
      <c r="H2" s="5" t="s">
        <v>16</v>
      </c>
      <c r="I2" s="5" t="s">
        <v>16</v>
      </c>
      <c r="J2" s="6" t="s">
        <v>17</v>
      </c>
      <c r="K2" s="5" t="s">
        <v>18</v>
      </c>
      <c r="L2" s="5" t="s">
        <v>18</v>
      </c>
      <c r="M2" s="6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7" t="s">
        <v>19</v>
      </c>
      <c r="B3" s="8">
        <v>265.3869518</v>
      </c>
      <c r="C3" s="8">
        <v>38.4539569</v>
      </c>
      <c r="D3" s="8">
        <v>19.3547079</v>
      </c>
      <c r="E3" s="8">
        <v>55.5481428</v>
      </c>
      <c r="F3" s="8">
        <v>60055.1340277</v>
      </c>
      <c r="G3" s="9">
        <f t="shared" ref="G3:G11" si="1">2400000.5+F3</f>
        <v>2460055.634</v>
      </c>
      <c r="H3" s="10">
        <v>45037.0</v>
      </c>
      <c r="I3" s="11" t="s">
        <v>20</v>
      </c>
      <c r="J3" s="12" t="s">
        <v>21</v>
      </c>
      <c r="K3" s="13">
        <f>17+8/60</f>
        <v>17.13333333</v>
      </c>
      <c r="L3" s="8">
        <f t="shared" ref="L3:L11" si="2">K3*(360/24)</f>
        <v>257</v>
      </c>
      <c r="M3" s="8">
        <f t="shared" ref="M3:M11" si="3">L3-88.2434</f>
        <v>168.7566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7" t="s">
        <v>22</v>
      </c>
      <c r="B4" s="14">
        <v>286.0157158</v>
      </c>
      <c r="C4" s="14">
        <v>47.7809854</v>
      </c>
      <c r="D4" s="8">
        <v>14.2703198</v>
      </c>
      <c r="E4" s="8">
        <v>38.2354388</v>
      </c>
      <c r="F4" s="8">
        <v>60055.1354166</v>
      </c>
      <c r="G4" s="9">
        <f t="shared" si="1"/>
        <v>2460055.635</v>
      </c>
      <c r="H4" s="10">
        <v>45037.0</v>
      </c>
      <c r="I4" s="15">
        <v>0.1354050925925926</v>
      </c>
      <c r="J4" s="16" t="s">
        <v>23</v>
      </c>
      <c r="K4" s="13">
        <f>17+10/60</f>
        <v>17.16666667</v>
      </c>
      <c r="L4" s="8">
        <f t="shared" si="2"/>
        <v>257.5</v>
      </c>
      <c r="M4" s="14">
        <f t="shared" si="3"/>
        <v>169.2566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7" t="s">
        <v>24</v>
      </c>
      <c r="B5" s="8">
        <v>306.8358871</v>
      </c>
      <c r="C5" s="8">
        <v>50.4514381</v>
      </c>
      <c r="D5" s="8">
        <v>8.1356679</v>
      </c>
      <c r="E5" s="8">
        <v>25.9457472</v>
      </c>
      <c r="F5" s="8">
        <v>60055.1368055</v>
      </c>
      <c r="G5" s="9">
        <f t="shared" si="1"/>
        <v>2460055.637</v>
      </c>
      <c r="H5" s="10">
        <v>45037.0</v>
      </c>
      <c r="I5" s="15">
        <v>0.13680555555555554</v>
      </c>
      <c r="J5" s="16" t="s">
        <v>23</v>
      </c>
      <c r="K5" s="13">
        <f>17+12/60</f>
        <v>17.2</v>
      </c>
      <c r="L5" s="8">
        <f t="shared" si="2"/>
        <v>258</v>
      </c>
      <c r="M5" s="8">
        <f t="shared" si="3"/>
        <v>169.7566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7" t="s">
        <v>19</v>
      </c>
      <c r="B6" s="8">
        <v>113.1072289</v>
      </c>
      <c r="C6" s="8">
        <v>76.1961378</v>
      </c>
      <c r="D6" s="8">
        <v>40.4709053</v>
      </c>
      <c r="E6" s="8">
        <v>341.811449</v>
      </c>
      <c r="F6" s="8">
        <v>60055.2104166</v>
      </c>
      <c r="G6" s="9">
        <f t="shared" si="1"/>
        <v>2460055.71</v>
      </c>
      <c r="H6" s="17" t="s">
        <v>25</v>
      </c>
      <c r="I6" s="15">
        <v>0.21040509259259257</v>
      </c>
      <c r="J6" s="12" t="s">
        <v>26</v>
      </c>
      <c r="K6" s="13">
        <f>18+59/60</f>
        <v>18.98333333</v>
      </c>
      <c r="L6" s="8">
        <f t="shared" si="2"/>
        <v>284.75</v>
      </c>
      <c r="M6" s="8">
        <f t="shared" si="3"/>
        <v>196.5066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7" t="s">
        <v>22</v>
      </c>
      <c r="B7" s="14">
        <v>44.4521793</v>
      </c>
      <c r="C7" s="14">
        <v>71.6883545</v>
      </c>
      <c r="D7" s="8">
        <v>23.6357032</v>
      </c>
      <c r="E7" s="8">
        <v>350.7827597</v>
      </c>
      <c r="F7" s="8">
        <v>60055.2118055</v>
      </c>
      <c r="G7" s="9">
        <f t="shared" si="1"/>
        <v>2460055.712</v>
      </c>
      <c r="H7" s="17" t="s">
        <v>25</v>
      </c>
      <c r="I7" s="15">
        <v>0.21180555555555555</v>
      </c>
      <c r="J7" s="16" t="s">
        <v>23</v>
      </c>
      <c r="K7" s="13">
        <f>18+61/60</f>
        <v>19.01666667</v>
      </c>
      <c r="L7" s="8">
        <f t="shared" si="2"/>
        <v>285.25</v>
      </c>
      <c r="M7" s="14">
        <f t="shared" si="3"/>
        <v>197.0066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7" t="s">
        <v>24</v>
      </c>
      <c r="B8" s="8">
        <v>27.5410256</v>
      </c>
      <c r="C8" s="8">
        <v>61.8733178</v>
      </c>
      <c r="D8" s="8">
        <v>12.4517325</v>
      </c>
      <c r="E8" s="8">
        <v>355.0101055</v>
      </c>
      <c r="F8" s="8">
        <v>60055.2131944</v>
      </c>
      <c r="G8" s="9">
        <f t="shared" si="1"/>
        <v>2460055.713</v>
      </c>
      <c r="H8" s="17" t="s">
        <v>25</v>
      </c>
      <c r="I8" s="15">
        <v>0.21319444444444444</v>
      </c>
      <c r="J8" s="16" t="s">
        <v>23</v>
      </c>
      <c r="K8" s="13">
        <f>18+63/60</f>
        <v>19.05</v>
      </c>
      <c r="L8" s="8">
        <f t="shared" si="2"/>
        <v>285.75</v>
      </c>
      <c r="M8" s="8">
        <f t="shared" si="3"/>
        <v>197.5066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7" t="s">
        <v>19</v>
      </c>
      <c r="B9" s="8">
        <v>128.5555539</v>
      </c>
      <c r="C9" s="8">
        <v>21.4050426</v>
      </c>
      <c r="D9" s="8">
        <v>10.1299902</v>
      </c>
      <c r="E9" s="8">
        <v>289.4238109</v>
      </c>
      <c r="F9" s="8">
        <v>60055.2854166</v>
      </c>
      <c r="G9" s="9">
        <f t="shared" si="1"/>
        <v>2460055.785</v>
      </c>
      <c r="H9" s="17" t="s">
        <v>25</v>
      </c>
      <c r="I9" s="15">
        <v>0.2854050925925926</v>
      </c>
      <c r="J9" s="12" t="s">
        <v>26</v>
      </c>
      <c r="K9" s="13">
        <f>20+47/60</f>
        <v>20.78333333</v>
      </c>
      <c r="L9" s="8">
        <f t="shared" si="2"/>
        <v>311.75</v>
      </c>
      <c r="M9" s="8">
        <f t="shared" si="3"/>
        <v>223.5066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7" t="s">
        <v>22</v>
      </c>
      <c r="B10" s="14">
        <v>116.989445</v>
      </c>
      <c r="C10" s="14">
        <v>32.831985</v>
      </c>
      <c r="D10" s="8">
        <v>9.416887</v>
      </c>
      <c r="E10" s="8">
        <v>305.2967884</v>
      </c>
      <c r="F10" s="8">
        <v>60055.2868055</v>
      </c>
      <c r="G10" s="9">
        <f t="shared" si="1"/>
        <v>2460055.787</v>
      </c>
      <c r="H10" s="17" t="s">
        <v>25</v>
      </c>
      <c r="I10" s="11">
        <v>0.28680555555555554</v>
      </c>
      <c r="J10" s="16" t="s">
        <v>23</v>
      </c>
      <c r="K10" s="13">
        <f>20+49/60</f>
        <v>20.81666667</v>
      </c>
      <c r="L10" s="8">
        <f t="shared" si="2"/>
        <v>312.25</v>
      </c>
      <c r="M10" s="14">
        <f t="shared" si="3"/>
        <v>224.0066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7" t="s">
        <v>24</v>
      </c>
      <c r="B11" s="8">
        <v>102.4669647</v>
      </c>
      <c r="C11" s="8">
        <v>41.0669857</v>
      </c>
      <c r="D11" s="8">
        <v>6.8773277</v>
      </c>
      <c r="E11" s="8">
        <v>319.7464073</v>
      </c>
      <c r="F11" s="8">
        <v>60055.2881944</v>
      </c>
      <c r="G11" s="9">
        <f t="shared" si="1"/>
        <v>2460055.788</v>
      </c>
      <c r="H11" s="17" t="s">
        <v>25</v>
      </c>
      <c r="I11" s="11">
        <v>0.2881944444444445</v>
      </c>
      <c r="J11" s="16" t="s">
        <v>23</v>
      </c>
      <c r="K11" s="13">
        <f>20+51/60</f>
        <v>20.85</v>
      </c>
      <c r="L11" s="8">
        <f t="shared" si="2"/>
        <v>312.75</v>
      </c>
      <c r="M11" s="8">
        <f t="shared" si="3"/>
        <v>224.5066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18"/>
      <c r="I15" s="19"/>
      <c r="J15" s="8"/>
      <c r="K15" s="8"/>
      <c r="L15" s="2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2023-04-30T15:36:32Z</dcterms:created>
</cp:coreProperties>
</file>