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Learning\Master\Seminar\Data\"/>
    </mc:Choice>
  </mc:AlternateContent>
  <xr:revisionPtr revIDLastSave="0" documentId="13_ncr:1_{918C1606-C5C4-4860-B483-3A98242C0B9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B21" i="1"/>
  <c r="C10" i="1"/>
  <c r="D10" i="1"/>
  <c r="E10" i="1"/>
  <c r="F10" i="1"/>
  <c r="G10" i="1"/>
  <c r="H10" i="1"/>
  <c r="I10" i="1"/>
  <c r="B10" i="1"/>
  <c r="E50" i="1"/>
  <c r="E51" i="1"/>
  <c r="D50" i="1"/>
  <c r="D51" i="1"/>
  <c r="E47" i="1"/>
  <c r="D47" i="1"/>
  <c r="D49" i="1"/>
  <c r="D48" i="1"/>
  <c r="E49" i="1"/>
  <c r="E48" i="1"/>
  <c r="C32" i="1"/>
  <c r="D32" i="1"/>
  <c r="E32" i="1"/>
  <c r="G32" i="1"/>
  <c r="H32" i="1"/>
  <c r="I32" i="1"/>
  <c r="G12" i="1"/>
  <c r="G13" i="1" s="1"/>
  <c r="H12" i="1"/>
  <c r="H13" i="1" s="1"/>
  <c r="I12" i="1"/>
  <c r="I13" i="1" s="1"/>
  <c r="C12" i="1"/>
  <c r="C13" i="1" s="1"/>
  <c r="D12" i="1"/>
  <c r="D13" i="1" s="1"/>
  <c r="E12" i="1"/>
  <c r="E13" i="1" s="1"/>
  <c r="F12" i="1"/>
  <c r="F13" i="1" s="1"/>
  <c r="B12" i="1"/>
  <c r="B13" i="1" s="1"/>
  <c r="B32" i="1"/>
  <c r="B39" i="1"/>
</calcChain>
</file>

<file path=xl/sharedStrings.xml><?xml version="1.0" encoding="utf-8"?>
<sst xmlns="http://schemas.openxmlformats.org/spreadsheetml/2006/main" count="77" uniqueCount="65">
  <si>
    <t>Country</t>
    <phoneticPr fontId="1" type="noConversion"/>
  </si>
  <si>
    <t>Yemen</t>
    <phoneticPr fontId="1" type="noConversion"/>
  </si>
  <si>
    <t>Electricity Cost (€/MWh)</t>
    <phoneticPr fontId="1" type="noConversion"/>
  </si>
  <si>
    <t>Distance (km)</t>
    <phoneticPr fontId="1" type="noConversion"/>
  </si>
  <si>
    <t>Full Load Hour (h/a)(Electrolysis)</t>
    <phoneticPr fontId="1" type="noConversion"/>
  </si>
  <si>
    <t>Methane Production Cost (€/kg)(exclude hydrogen cost)</t>
    <phoneticPr fontId="1" type="noConversion"/>
  </si>
  <si>
    <t>Methane Transportation Cost (€/kg)</t>
    <phoneticPr fontId="1" type="noConversion"/>
  </si>
  <si>
    <t>Methane Cost Total (€/kg)</t>
    <phoneticPr fontId="1" type="noConversion"/>
  </si>
  <si>
    <t>Australia (Western Australia)</t>
    <phoneticPr fontId="1" type="noConversion"/>
  </si>
  <si>
    <t>Type of Generation</t>
    <phoneticPr fontId="1" type="noConversion"/>
  </si>
  <si>
    <t>Hybrid</t>
    <phoneticPr fontId="1" type="noConversion"/>
  </si>
  <si>
    <t>Hydrogen Production Price</t>
    <phoneticPr fontId="1" type="noConversion"/>
  </si>
  <si>
    <t>Wind Onshore</t>
    <phoneticPr fontId="1" type="noConversion"/>
  </si>
  <si>
    <t>Wind Offshore</t>
    <phoneticPr fontId="1" type="noConversion"/>
  </si>
  <si>
    <t>Reference</t>
    <phoneticPr fontId="1" type="noConversion"/>
  </si>
  <si>
    <t>IEA:GlobalHydrogenReview2023, p81</t>
    <phoneticPr fontId="1" type="noConversion"/>
  </si>
  <si>
    <r>
      <t>Price(USD/kg H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 (Include Electricity)</t>
    </r>
    <phoneticPr fontId="1" type="noConversion"/>
  </si>
  <si>
    <t>Electricity Price()</t>
    <phoneticPr fontId="1" type="noConversion"/>
  </si>
  <si>
    <t>Electrolyzer CAPEX (USD/MW)</t>
    <phoneticPr fontId="1" type="noConversion"/>
  </si>
  <si>
    <t>Electrolyzer CAPEX (€/MW)</t>
    <phoneticPr fontId="1" type="noConversion"/>
  </si>
  <si>
    <t>Power of Electrolyzer (MW)</t>
    <phoneticPr fontId="1" type="noConversion"/>
  </si>
  <si>
    <t>Price_OPEX(€/kg H2)</t>
    <phoneticPr fontId="1" type="noConversion"/>
  </si>
  <si>
    <r>
      <t>Price_OPEX(USD/kg H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 (Exclude Electricity)</t>
    </r>
    <phoneticPr fontId="1" type="noConversion"/>
  </si>
  <si>
    <t>Canada(New Found Land)(Site 5)</t>
    <phoneticPr fontId="1" type="noConversion"/>
  </si>
  <si>
    <t>Wind</t>
    <phoneticPr fontId="1" type="noConversion"/>
  </si>
  <si>
    <t>South Africa(ZAF)(Site 2)</t>
    <phoneticPr fontId="1" type="noConversion"/>
  </si>
  <si>
    <t>4000(Pipeline)</t>
    <phoneticPr fontId="1" type="noConversion"/>
  </si>
  <si>
    <t>Turkmenistan(Balkan)(Site 1)</t>
    <phoneticPr fontId="1" type="noConversion"/>
  </si>
  <si>
    <t>Tunisia(Sfax)(Site 3)</t>
    <phoneticPr fontId="1" type="noConversion"/>
  </si>
  <si>
    <t>Power(MW)(Methanol Synthesis)</t>
    <phoneticPr fontId="1" type="noConversion"/>
  </si>
  <si>
    <t>Full Load Hour (h/a)(Methanol Sythesis)</t>
    <phoneticPr fontId="1" type="noConversion"/>
  </si>
  <si>
    <t>Full Load Hour (h/a)(Methane Sythesis)</t>
    <phoneticPr fontId="1" type="noConversion"/>
  </si>
  <si>
    <t>United States(Florida)(Site 4)</t>
    <phoneticPr fontId="1" type="noConversion"/>
  </si>
  <si>
    <t>PV</t>
    <phoneticPr fontId="1" type="noConversion"/>
  </si>
  <si>
    <t>Argentina(Santa Cruz)(Site 3)</t>
    <phoneticPr fontId="1" type="noConversion"/>
  </si>
  <si>
    <t>Power(MW)(Methane Synthesis)</t>
    <phoneticPr fontId="1" type="noConversion"/>
  </si>
  <si>
    <r>
      <t>Estimate Hydrogen Import Price (</t>
    </r>
    <r>
      <rPr>
        <sz val="11"/>
        <color theme="1"/>
        <rFont val="等线"/>
        <family val="2"/>
        <scheme val="minor"/>
      </rPr>
      <t>€</t>
    </r>
    <r>
      <rPr>
        <sz val="11"/>
        <color theme="1"/>
        <rFont val="等线"/>
        <family val="3"/>
        <charset val="134"/>
        <scheme val="minor"/>
      </rPr>
      <t>/MWh)</t>
    </r>
    <phoneticPr fontId="1" type="noConversion"/>
  </si>
  <si>
    <t>Distance</t>
    <phoneticPr fontId="1" type="noConversion"/>
  </si>
  <si>
    <t>Naval Transport</t>
    <phoneticPr fontId="1" type="noConversion"/>
  </si>
  <si>
    <t>Pipeline</t>
    <phoneticPr fontId="1" type="noConversion"/>
  </si>
  <si>
    <t>United States (Florida)</t>
    <phoneticPr fontId="1" type="noConversion"/>
  </si>
  <si>
    <t>Tunisia (Sfax)</t>
    <phoneticPr fontId="1" type="noConversion"/>
  </si>
  <si>
    <t>Argentina (Santa Cruz)</t>
    <phoneticPr fontId="1" type="noConversion"/>
  </si>
  <si>
    <t>Canada (New Found Land)</t>
    <phoneticPr fontId="1" type="noConversion"/>
  </si>
  <si>
    <t>South Africa (ZAF)</t>
    <phoneticPr fontId="1" type="noConversion"/>
  </si>
  <si>
    <t>Turkmenistan (Balkan)</t>
    <phoneticPr fontId="1" type="noConversion"/>
  </si>
  <si>
    <r>
      <t>Hydrogen Transportation Cost (</t>
    </r>
    <r>
      <rPr>
        <sz val="11"/>
        <color theme="1"/>
        <rFont val="等线"/>
        <family val="2"/>
        <scheme val="minor"/>
      </rPr>
      <t>€</t>
    </r>
    <r>
      <rPr>
        <sz val="11"/>
        <color theme="1"/>
        <rFont val="等线"/>
        <family val="3"/>
        <charset val="134"/>
        <scheme val="minor"/>
      </rPr>
      <t xml:space="preserve">/kg Hydrogen) </t>
    </r>
    <phoneticPr fontId="1" type="noConversion"/>
  </si>
  <si>
    <r>
      <t>Hydrogen Production Cost OPEX (</t>
    </r>
    <r>
      <rPr>
        <sz val="11"/>
        <color theme="1"/>
        <rFont val="等线"/>
        <family val="3"/>
        <charset val="134"/>
      </rPr>
      <t>€/kg Hydrogen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</si>
  <si>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Estimate Hydrogen Import Price (</t>
    </r>
    <r>
      <rPr>
        <sz val="11"/>
        <color theme="1"/>
        <rFont val="等线"/>
        <family val="2"/>
        <scheme val="minor"/>
      </rPr>
      <t>€</t>
    </r>
    <r>
      <rPr>
        <sz val="11"/>
        <color theme="1"/>
        <rFont val="等线"/>
        <family val="3"/>
        <charset val="134"/>
        <scheme val="minor"/>
      </rPr>
      <t>/kg Hydrogen)</t>
    </r>
    <phoneticPr fontId="1" type="noConversion"/>
  </si>
  <si>
    <t>Methanol Sythesis Efficiency</t>
    <phoneticPr fontId="1" type="noConversion"/>
  </si>
  <si>
    <t>Methanol cost</t>
    <phoneticPr fontId="1" type="noConversion"/>
  </si>
  <si>
    <t>https://maps.iee.fraunhofer.de/ptx-atlas/</t>
    <phoneticPr fontId="1" type="noConversion"/>
  </si>
  <si>
    <t>Methanol Transportation Cost (€/MWh)</t>
    <phoneticPr fontId="1" type="noConversion"/>
  </si>
  <si>
    <t>Methanol Cost Total (€/MWh)</t>
    <phoneticPr fontId="1" type="noConversion"/>
  </si>
  <si>
    <t>Carbon Dioxide Cost (€/t)</t>
    <phoneticPr fontId="1" type="noConversion"/>
  </si>
  <si>
    <t>Steam Cost (€/t)</t>
    <phoneticPr fontId="1" type="noConversion"/>
  </si>
  <si>
    <t>CAPEX Methanol (€/MW)</t>
    <phoneticPr fontId="1" type="noConversion"/>
  </si>
  <si>
    <t>H2-based synthetic fuels</t>
    <phoneticPr fontId="1" type="noConversion"/>
  </si>
  <si>
    <t>Lifetime Methanol Sythesis (y)</t>
    <phoneticPr fontId="1" type="noConversion"/>
  </si>
  <si>
    <t>OPEX (€/kg)</t>
    <phoneticPr fontId="1" type="noConversion"/>
  </si>
  <si>
    <t>1.87欧/lDE相当于177.08欧元每MWh</t>
    <phoneticPr fontId="1" type="noConversion"/>
  </si>
  <si>
    <t>OPEX (€/MWh)</t>
    <phoneticPr fontId="1" type="noConversion"/>
  </si>
  <si>
    <r>
      <t>Hydrogen Production Cost (</t>
    </r>
    <r>
      <rPr>
        <sz val="11"/>
        <color theme="1"/>
        <rFont val="等线"/>
        <family val="2"/>
        <scheme val="minor"/>
      </rPr>
      <t>€</t>
    </r>
    <r>
      <rPr>
        <sz val="11"/>
        <color theme="1"/>
        <rFont val="等线"/>
        <family val="3"/>
        <charset val="134"/>
        <scheme val="minor"/>
      </rPr>
      <t>/kg Hydrogen)(calculated)</t>
    </r>
    <phoneticPr fontId="1" type="noConversion"/>
  </si>
  <si>
    <t>Hydrogen Production Cost (€/MWh)(calculated)</t>
    <phoneticPr fontId="1" type="noConversion"/>
  </si>
  <si>
    <t>Methanol Production Cost (€/MWh)(calculated)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</si>
</sst>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Alignment="1">
      <alignment horizontal="center"/>
    </xf>
    <xf numFmtId="0" fontId="5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Transport</a:t>
            </a:r>
            <a:r>
              <a:rPr lang="en-US" altLang="zh-CN" baseline="0"/>
              <a:t> Cost of Hydrogen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817147856517938E-2"/>
          <c:y val="0.13467592592592595"/>
          <c:w val="0.86384951881014871"/>
          <c:h val="0.6325535870516185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Tabelle1!$D$46</c:f>
              <c:strCache>
                <c:ptCount val="1"/>
                <c:pt idx="0">
                  <c:v>Naval Transport</c:v>
                </c:pt>
              </c:strCache>
            </c:strRef>
          </c:tx>
          <c:spPr>
            <a:ln w="19050" cap="rnd" cmpd="sng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Tabelle1!$C$47:$C$51</c:f>
              <c:numCache>
                <c:formatCode>General</c:formatCode>
                <c:ptCount val="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Tabelle1!$D$47:$D$51</c:f>
              <c:numCache>
                <c:formatCode>General</c:formatCode>
                <c:ptCount val="5"/>
                <c:pt idx="0">
                  <c:v>1.3795999999999999</c:v>
                </c:pt>
                <c:pt idx="1">
                  <c:v>1.62608</c:v>
                </c:pt>
                <c:pt idx="2">
                  <c:v>1.87256</c:v>
                </c:pt>
                <c:pt idx="3">
                  <c:v>2.11904</c:v>
                </c:pt>
                <c:pt idx="4">
                  <c:v>2.3655200000000001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0-485A-97E2-C047D6D42D5B}"/>
            </c:ext>
          </c:extLst>
        </c:ser>
        <c:ser>
          <c:idx val="1"/>
          <c:order val="1"/>
          <c:tx>
            <c:strRef>
              <c:f>Tabelle1!$E$46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Tabelle1!$C$47:$C$51</c:f>
              <c:numCache>
                <c:formatCode>General</c:formatCode>
                <c:ptCount val="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Tabelle1!$E$47:$E$51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0-485A-97E2-C047D6D4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35023"/>
        <c:axId val="443136463"/>
      </c:scatterChart>
      <c:valAx>
        <c:axId val="44313502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 (km)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693107493396122"/>
              <c:y val="0.84459462810063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136463"/>
        <c:crosses val="autoZero"/>
        <c:crossBetween val="midCat"/>
      </c:valAx>
      <c:valAx>
        <c:axId val="4431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Transport</a:t>
                </a:r>
                <a:r>
                  <a:rPr lang="en-US" altLang="zh-CN" baseline="0"/>
                  <a:t> Cost (€/kg H</a:t>
                </a:r>
                <a:r>
                  <a:rPr lang="en-US" altLang="zh-CN" baseline="-25000"/>
                  <a:t>2</a:t>
                </a:r>
                <a:r>
                  <a:rPr lang="en-US" altLang="zh-CN" baseline="0"/>
                  <a:t>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3333333333333332E-3"/>
              <c:y val="0.2026771653543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1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Possible Hydrogen Import Price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Tabelle1!$A$9</c:f>
              <c:strCache>
                <c:ptCount val="1"/>
                <c:pt idx="0">
                  <c:v>Hydrogen Production Cost (€/kg Hydrogen)(calculated)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Australia (Western Australia)</c:v>
                </c:pt>
                <c:pt idx="1">
                  <c:v>Argentina(Santa Cruz)(Site 3)</c:v>
                </c:pt>
                <c:pt idx="2">
                  <c:v>Canada(New Found Land)(Site 5)</c:v>
                </c:pt>
                <c:pt idx="3">
                  <c:v>South Africa(ZAF)(Site 2)</c:v>
                </c:pt>
                <c:pt idx="4">
                  <c:v>Turkmenistan(Balkan)(Site 1)</c:v>
                </c:pt>
                <c:pt idx="5">
                  <c:v>Tunisia(Sfax)(Site 3)</c:v>
                </c:pt>
                <c:pt idx="6">
                  <c:v>United States(Florida)(Site 4)</c:v>
                </c:pt>
                <c:pt idx="7">
                  <c:v>Yemen</c:v>
                </c:pt>
              </c:strCache>
            </c:strRef>
          </c:cat>
          <c:val>
            <c:numRef>
              <c:f>Tabelle1!$B$9:$I$9</c:f>
              <c:numCache>
                <c:formatCode>General</c:formatCode>
                <c:ptCount val="8"/>
                <c:pt idx="0">
                  <c:v>1.9381999999999999</c:v>
                </c:pt>
                <c:pt idx="1">
                  <c:v>1.8399000000000001</c:v>
                </c:pt>
                <c:pt idx="2">
                  <c:v>3.0371000000000001</c:v>
                </c:pt>
                <c:pt idx="3">
                  <c:v>1.9638</c:v>
                </c:pt>
                <c:pt idx="4">
                  <c:v>2.5304000000000002</c:v>
                </c:pt>
                <c:pt idx="5">
                  <c:v>3.0346000000000002</c:v>
                </c:pt>
                <c:pt idx="6">
                  <c:v>2.5969000000000002</c:v>
                </c:pt>
                <c:pt idx="7">
                  <c:v>2.3658000000000001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1-46BD-A4F8-70F5E1D40B40}"/>
            </c:ext>
          </c:extLst>
        </c:ser>
        <c:ser>
          <c:idx val="1"/>
          <c:order val="1"/>
          <c:tx>
            <c:strRef>
              <c:f>Tabelle1!$A$11</c:f>
              <c:strCache>
                <c:ptCount val="1"/>
                <c:pt idx="0">
                  <c:v>Hydrogen Transportation Cost (€/kg Hydrogen)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Australia (Western Australia)</c:v>
                </c:pt>
                <c:pt idx="1">
                  <c:v>Argentina(Santa Cruz)(Site 3)</c:v>
                </c:pt>
                <c:pt idx="2">
                  <c:v>Canada(New Found Land)(Site 5)</c:v>
                </c:pt>
                <c:pt idx="3">
                  <c:v>South Africa(ZAF)(Site 2)</c:v>
                </c:pt>
                <c:pt idx="4">
                  <c:v>Turkmenistan(Balkan)(Site 1)</c:v>
                </c:pt>
                <c:pt idx="5">
                  <c:v>Tunisia(Sfax)(Site 3)</c:v>
                </c:pt>
                <c:pt idx="6">
                  <c:v>United States(Florida)(Site 4)</c:v>
                </c:pt>
                <c:pt idx="7">
                  <c:v>Yemen</c:v>
                </c:pt>
              </c:strCache>
            </c:strRef>
          </c:cat>
          <c:val>
            <c:numRef>
              <c:f>Tabelle1!$B$11:$I$11</c:f>
              <c:numCache>
                <c:formatCode>General</c:formatCode>
                <c:ptCount val="8"/>
                <c:pt idx="0">
                  <c:v>2.2595000000000001</c:v>
                </c:pt>
                <c:pt idx="1">
                  <c:v>2.0697000000000001</c:v>
                </c:pt>
                <c:pt idx="2">
                  <c:v>1.6032</c:v>
                </c:pt>
                <c:pt idx="3">
                  <c:v>2.4891000000000001</c:v>
                </c:pt>
                <c:pt idx="4">
                  <c:v>0.96</c:v>
                </c:pt>
                <c:pt idx="5">
                  <c:v>1.6261000000000001</c:v>
                </c:pt>
                <c:pt idx="6">
                  <c:v>1.774</c:v>
                </c:pt>
                <c:pt idx="7">
                  <c:v>1.8109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1-46BD-A4F8-70F5E1D4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105871"/>
        <c:axId val="371103951"/>
      </c:barChart>
      <c:catAx>
        <c:axId val="371105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103951"/>
        <c:crosses val="autoZero"/>
        <c:auto val="1"/>
        <c:lblAlgn val="ctr"/>
        <c:lblOffset val="100"/>
        <c:noMultiLvlLbl val="0"/>
      </c:catAx>
      <c:valAx>
        <c:axId val="3711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Prices (€/kg H</a:t>
                </a:r>
                <a:r>
                  <a:rPr lang="en-US" altLang="zh-CN" sz="800"/>
                  <a:t>2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10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22222222222221E-2"/>
          <c:y val="0.87557815689705432"/>
          <c:w val="0.88396289843094811"/>
          <c:h val="6.6099170036177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Possible Hydrogen Import</a:t>
            </a:r>
            <a:r>
              <a:rPr lang="en-US" altLang="zh-CN" baseline="0"/>
              <a:t> Price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Tabelle1!$A$9</c:f>
              <c:strCache>
                <c:ptCount val="1"/>
                <c:pt idx="0">
                  <c:v>Hydrogen Production Cost (€/kg Hydrogen)(calculated)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Tabelle1!$B$2:$I$2</c:f>
              <c:strCache>
                <c:ptCount val="8"/>
                <c:pt idx="0">
                  <c:v>Australia (Western Australia)</c:v>
                </c:pt>
                <c:pt idx="1">
                  <c:v>Argentina (Santa Cruz)</c:v>
                </c:pt>
                <c:pt idx="2">
                  <c:v>Canada (New Found Land)</c:v>
                </c:pt>
                <c:pt idx="3">
                  <c:v>South Africa (ZAF)</c:v>
                </c:pt>
                <c:pt idx="4">
                  <c:v>Turkmenistan (Balkan)</c:v>
                </c:pt>
                <c:pt idx="5">
                  <c:v>Tunisia (Sfax)</c:v>
                </c:pt>
                <c:pt idx="6">
                  <c:v>United States (Florida)</c:v>
                </c:pt>
                <c:pt idx="7">
                  <c:v>Yemen</c:v>
                </c:pt>
              </c:strCache>
            </c:strRef>
          </c:cat>
          <c:val>
            <c:numRef>
              <c:f>Tabelle1!$B$9:$I$9</c:f>
              <c:numCache>
                <c:formatCode>General</c:formatCode>
                <c:ptCount val="8"/>
                <c:pt idx="0">
                  <c:v>1.9381999999999999</c:v>
                </c:pt>
                <c:pt idx="1">
                  <c:v>1.8399000000000001</c:v>
                </c:pt>
                <c:pt idx="2">
                  <c:v>3.0371000000000001</c:v>
                </c:pt>
                <c:pt idx="3">
                  <c:v>1.9638</c:v>
                </c:pt>
                <c:pt idx="4">
                  <c:v>2.5304000000000002</c:v>
                </c:pt>
                <c:pt idx="5">
                  <c:v>3.0346000000000002</c:v>
                </c:pt>
                <c:pt idx="6">
                  <c:v>2.5969000000000002</c:v>
                </c:pt>
                <c:pt idx="7">
                  <c:v>2.3658000000000001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9-41C0-8B52-1E812BF917C6}"/>
            </c:ext>
          </c:extLst>
        </c:ser>
        <c:ser>
          <c:idx val="1"/>
          <c:order val="1"/>
          <c:tx>
            <c:strRef>
              <c:f>Tabelle1!$A$11</c:f>
              <c:strCache>
                <c:ptCount val="1"/>
                <c:pt idx="0">
                  <c:v>Hydrogen Transportation Cost (€/kg Hydrogen)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Tabelle1!$B$2:$I$2</c:f>
              <c:strCache>
                <c:ptCount val="8"/>
                <c:pt idx="0">
                  <c:v>Australia (Western Australia)</c:v>
                </c:pt>
                <c:pt idx="1">
                  <c:v>Argentina (Santa Cruz)</c:v>
                </c:pt>
                <c:pt idx="2">
                  <c:v>Canada (New Found Land)</c:v>
                </c:pt>
                <c:pt idx="3">
                  <c:v>South Africa (ZAF)</c:v>
                </c:pt>
                <c:pt idx="4">
                  <c:v>Turkmenistan (Balkan)</c:v>
                </c:pt>
                <c:pt idx="5">
                  <c:v>Tunisia (Sfax)</c:v>
                </c:pt>
                <c:pt idx="6">
                  <c:v>United States (Florida)</c:v>
                </c:pt>
                <c:pt idx="7">
                  <c:v>Yemen</c:v>
                </c:pt>
              </c:strCache>
            </c:strRef>
          </c:cat>
          <c:val>
            <c:numRef>
              <c:f>Tabelle1!$B$11:$I$11</c:f>
              <c:numCache>
                <c:formatCode>General</c:formatCode>
                <c:ptCount val="8"/>
                <c:pt idx="0">
                  <c:v>2.2595000000000001</c:v>
                </c:pt>
                <c:pt idx="1">
                  <c:v>2.0697000000000001</c:v>
                </c:pt>
                <c:pt idx="2">
                  <c:v>1.6032</c:v>
                </c:pt>
                <c:pt idx="3">
                  <c:v>2.4891000000000001</c:v>
                </c:pt>
                <c:pt idx="4">
                  <c:v>0.96</c:v>
                </c:pt>
                <c:pt idx="5">
                  <c:v>1.6261000000000001</c:v>
                </c:pt>
                <c:pt idx="6">
                  <c:v>1.774</c:v>
                </c:pt>
                <c:pt idx="7">
                  <c:v>1.8109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9-41C0-8B52-1E812BF9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114911"/>
        <c:axId val="430135551"/>
      </c:barChart>
      <c:catAx>
        <c:axId val="4301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135551"/>
        <c:crosses val="autoZero"/>
        <c:auto val="1"/>
        <c:lblAlgn val="ctr"/>
        <c:lblOffset val="100"/>
        <c:noMultiLvlLbl val="0"/>
      </c:catAx>
      <c:valAx>
        <c:axId val="4301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</a:t>
                </a:r>
                <a:r>
                  <a:rPr lang="en-US" altLang="zh-CN" baseline="0"/>
                  <a:t> (</a:t>
                </a: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€/kg H</a:t>
                </a:r>
                <a:r>
                  <a:rPr lang="en-US" altLang="zh-CN" sz="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altLang="zh-CN" baseline="0"/>
                  <a:t>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1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845820</xdr:colOff>
      <xdr:row>46</xdr:row>
      <xdr:rowOff>171450</xdr:rowOff>
    </xdr:from>
    <xdr:to>
      <xdr:col>5</xdr:col>
      <xdr:colOff>1630680</xdr:colOff>
      <xdr:row>63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2FEB98-518A-A979-0DA3-03675A55B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701046</xdr:colOff>
      <xdr:row>63</xdr:row>
      <xdr:rowOff>41910</xdr:rowOff>
    </xdr:from>
    <xdr:to>
      <xdr:col>5</xdr:col>
      <xdr:colOff>1508760</xdr:colOff>
      <xdr:row>81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AD9407-0960-076B-CE7A-18414DC83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1981200</xdr:colOff>
      <xdr:row>57</xdr:row>
      <xdr:rowOff>156210</xdr:rowOff>
    </xdr:from>
    <xdr:to>
      <xdr:col>2</xdr:col>
      <xdr:colOff>1310640</xdr:colOff>
      <xdr:row>73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EAABA64-C087-3642-B267-F68BD6ACB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iee.fraunhofer.de/ptx-at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2" zoomScaleNormal="100" workbookViewId="0">
      <pane xSplit="1" topLeftCell="B1" activePane="topRight" state="frozen"/>
      <selection pane="topRight" activeCell="A29" sqref="A29"/>
    </sheetView>
  </sheetViews>
  <sheetFormatPr defaultRowHeight="13.9" x14ac:dyDescent="0.4"/>
  <cols>
    <col min="1" max="1" width="61.53125" style="5" customWidth="1"/>
    <col min="2" max="3" width="26.19921875" customWidth="1"/>
    <col min="4" max="4" width="30.1328125" customWidth="1"/>
    <col min="5" max="5" width="27.53125" customWidth="1"/>
    <col min="6" max="6" width="27.1328125" customWidth="1"/>
    <col min="7" max="7" width="18.33203125" customWidth="1"/>
    <col min="8" max="8" width="25.46484375" customWidth="1"/>
    <col min="9" max="9" width="11.46484375" customWidth="1"/>
    <col min="10" max="10" width="38.796875" customWidth="1"/>
  </cols>
  <sheetData>
    <row r="1" spans="1:10" x14ac:dyDescent="0.4">
      <c r="A1" s="5" t="s">
        <v>0</v>
      </c>
      <c r="B1" t="s">
        <v>8</v>
      </c>
      <c r="C1" t="s">
        <v>34</v>
      </c>
      <c r="D1" t="s">
        <v>23</v>
      </c>
      <c r="E1" t="s">
        <v>25</v>
      </c>
      <c r="F1" t="s">
        <v>27</v>
      </c>
      <c r="G1" t="s">
        <v>28</v>
      </c>
      <c r="H1" t="s">
        <v>32</v>
      </c>
      <c r="I1" t="s">
        <v>1</v>
      </c>
      <c r="J1" t="s">
        <v>14</v>
      </c>
    </row>
    <row r="2" spans="1:10" x14ac:dyDescent="0.4">
      <c r="A2" s="5" t="s">
        <v>0</v>
      </c>
      <c r="B2" t="s">
        <v>8</v>
      </c>
      <c r="C2" t="s">
        <v>42</v>
      </c>
      <c r="D2" t="s">
        <v>43</v>
      </c>
      <c r="E2" t="s">
        <v>44</v>
      </c>
      <c r="F2" t="s">
        <v>45</v>
      </c>
      <c r="G2" t="s">
        <v>41</v>
      </c>
      <c r="H2" t="s">
        <v>40</v>
      </c>
      <c r="I2" t="s">
        <v>1</v>
      </c>
    </row>
    <row r="3" spans="1:10" ht="15" customHeight="1" x14ac:dyDescent="0.4">
      <c r="A3" s="5" t="s">
        <v>9</v>
      </c>
      <c r="B3" s="1" t="s">
        <v>10</v>
      </c>
      <c r="C3" s="1" t="s">
        <v>24</v>
      </c>
      <c r="D3" s="1" t="s">
        <v>24</v>
      </c>
      <c r="E3" s="1" t="s">
        <v>10</v>
      </c>
      <c r="F3" s="1" t="s">
        <v>10</v>
      </c>
      <c r="G3" s="1" t="s">
        <v>10</v>
      </c>
      <c r="H3" s="1" t="s">
        <v>33</v>
      </c>
      <c r="I3" s="1" t="s">
        <v>33</v>
      </c>
      <c r="J3" s="8" t="s">
        <v>51</v>
      </c>
    </row>
    <row r="4" spans="1:10" ht="15" customHeight="1" x14ac:dyDescent="0.4">
      <c r="A4" s="5" t="s">
        <v>20</v>
      </c>
      <c r="B4" s="1">
        <v>181</v>
      </c>
      <c r="C4" s="1">
        <v>185</v>
      </c>
      <c r="D4" s="1">
        <v>198</v>
      </c>
      <c r="E4" s="1">
        <v>372</v>
      </c>
      <c r="F4" s="1">
        <v>249</v>
      </c>
      <c r="G4" s="1">
        <v>404</v>
      </c>
      <c r="H4" s="1">
        <v>410</v>
      </c>
      <c r="I4" s="1">
        <v>289</v>
      </c>
      <c r="J4" s="7"/>
    </row>
    <row r="5" spans="1:10" x14ac:dyDescent="0.4">
      <c r="A5" s="5" t="s">
        <v>2</v>
      </c>
      <c r="B5" s="1">
        <v>13</v>
      </c>
      <c r="C5" s="1">
        <v>11</v>
      </c>
      <c r="D5" s="1">
        <v>35</v>
      </c>
      <c r="E5" s="1">
        <v>20</v>
      </c>
      <c r="F5" s="1">
        <v>27</v>
      </c>
      <c r="G5" s="1">
        <v>30</v>
      </c>
      <c r="H5" s="1">
        <v>21</v>
      </c>
      <c r="I5" s="1">
        <v>17</v>
      </c>
    </row>
    <row r="6" spans="1:10" x14ac:dyDescent="0.4">
      <c r="A6" s="5" t="s">
        <v>3</v>
      </c>
      <c r="B6" s="1">
        <v>17850</v>
      </c>
      <c r="C6" s="1">
        <v>14000</v>
      </c>
      <c r="D6" s="1">
        <v>4535</v>
      </c>
      <c r="E6" s="1">
        <v>11850</v>
      </c>
      <c r="F6" s="1" t="s">
        <v>26</v>
      </c>
      <c r="G6" s="1">
        <v>5000</v>
      </c>
      <c r="H6" s="1">
        <v>8000</v>
      </c>
      <c r="I6" s="1">
        <v>8750</v>
      </c>
    </row>
    <row r="7" spans="1:10" x14ac:dyDescent="0.4">
      <c r="A7" s="5" t="s">
        <v>4</v>
      </c>
      <c r="B7" s="1">
        <v>6281</v>
      </c>
      <c r="C7" s="1">
        <v>6134</v>
      </c>
      <c r="D7" s="1">
        <v>5753</v>
      </c>
      <c r="E7" s="1">
        <v>3052</v>
      </c>
      <c r="F7" s="1">
        <v>4556</v>
      </c>
      <c r="G7" s="1">
        <v>2814</v>
      </c>
      <c r="H7" s="1">
        <v>2769</v>
      </c>
      <c r="I7" s="1">
        <v>2919</v>
      </c>
    </row>
    <row r="8" spans="1:10" x14ac:dyDescent="0.4">
      <c r="A8" s="5" t="s">
        <v>47</v>
      </c>
      <c r="B8" s="1">
        <v>0.92600000000000005</v>
      </c>
      <c r="C8" s="1">
        <v>0.92600000000000005</v>
      </c>
      <c r="D8" s="1">
        <v>0.92600000000000005</v>
      </c>
      <c r="E8" s="1">
        <v>0.92600000000000005</v>
      </c>
      <c r="F8" s="1">
        <v>0.9</v>
      </c>
      <c r="G8" s="1">
        <v>0.92600000000000005</v>
      </c>
      <c r="H8" s="1">
        <v>0.92600000000000005</v>
      </c>
      <c r="I8" s="1">
        <v>0.92600000000000005</v>
      </c>
    </row>
    <row r="9" spans="1:10" s="3" customFormat="1" x14ac:dyDescent="0.4">
      <c r="A9" s="6" t="s">
        <v>62</v>
      </c>
      <c r="B9" s="4">
        <v>1.9381999999999999</v>
      </c>
      <c r="C9" s="4">
        <v>1.8399000000000001</v>
      </c>
      <c r="D9" s="4">
        <v>3.0371000000000001</v>
      </c>
      <c r="E9" s="4">
        <v>1.9638</v>
      </c>
      <c r="F9" s="4">
        <v>2.5304000000000002</v>
      </c>
      <c r="G9" s="4">
        <v>3.0346000000000002</v>
      </c>
      <c r="H9" s="4">
        <v>2.5969000000000002</v>
      </c>
      <c r="I9" s="4">
        <v>2.3658000000000001</v>
      </c>
    </row>
    <row r="10" spans="1:10" s="3" customFormat="1" x14ac:dyDescent="0.4">
      <c r="A10" s="6" t="s">
        <v>63</v>
      </c>
      <c r="B10" s="4">
        <f>B9*33.3</f>
        <v>64.542059999999992</v>
      </c>
      <c r="C10" s="4">
        <f t="shared" ref="C10:I10" si="0">C9*33.3</f>
        <v>61.26867</v>
      </c>
      <c r="D10" s="4">
        <f t="shared" si="0"/>
        <v>101.13543</v>
      </c>
      <c r="E10" s="4">
        <f t="shared" si="0"/>
        <v>65.394539999999992</v>
      </c>
      <c r="F10" s="4">
        <f t="shared" si="0"/>
        <v>84.262320000000003</v>
      </c>
      <c r="G10" s="4">
        <f t="shared" si="0"/>
        <v>101.05217999999999</v>
      </c>
      <c r="H10" s="4">
        <f t="shared" si="0"/>
        <v>86.476770000000002</v>
      </c>
      <c r="I10" s="4">
        <f t="shared" si="0"/>
        <v>78.781139999999994</v>
      </c>
    </row>
    <row r="11" spans="1:10" s="3" customFormat="1" x14ac:dyDescent="0.4">
      <c r="A11" s="6" t="s">
        <v>46</v>
      </c>
      <c r="B11" s="4">
        <v>2.2595000000000001</v>
      </c>
      <c r="C11" s="4">
        <v>2.0697000000000001</v>
      </c>
      <c r="D11" s="4">
        <v>1.6032</v>
      </c>
      <c r="E11" s="4">
        <v>2.4891000000000001</v>
      </c>
      <c r="F11" s="4">
        <v>0.96</v>
      </c>
      <c r="G11" s="4">
        <v>1.6261000000000001</v>
      </c>
      <c r="H11" s="4">
        <v>1.774</v>
      </c>
      <c r="I11" s="4">
        <v>1.8109</v>
      </c>
    </row>
    <row r="12" spans="1:10" s="3" customFormat="1" x14ac:dyDescent="0.4">
      <c r="A12" s="6" t="s">
        <v>48</v>
      </c>
      <c r="B12" s="4">
        <f>B9+B11</f>
        <v>4.1977000000000002</v>
      </c>
      <c r="C12" s="4">
        <f t="shared" ref="C12:F12" si="1">C9+C11</f>
        <v>3.9096000000000002</v>
      </c>
      <c r="D12" s="4">
        <f t="shared" si="1"/>
        <v>4.6402999999999999</v>
      </c>
      <c r="E12" s="4">
        <f t="shared" si="1"/>
        <v>4.4528999999999996</v>
      </c>
      <c r="F12" s="4">
        <f t="shared" si="1"/>
        <v>3.4904000000000002</v>
      </c>
      <c r="G12" s="4">
        <f>G9+G11</f>
        <v>4.6607000000000003</v>
      </c>
      <c r="H12" s="4">
        <f t="shared" ref="H12" si="2">H9+H11</f>
        <v>4.3709000000000007</v>
      </c>
      <c r="I12" s="4">
        <f t="shared" ref="I12" si="3">I9+I11</f>
        <v>4.1767000000000003</v>
      </c>
    </row>
    <row r="13" spans="1:10" s="3" customFormat="1" x14ac:dyDescent="0.4">
      <c r="A13" s="6" t="s">
        <v>36</v>
      </c>
      <c r="B13" s="4">
        <f>B12 / 33.33 * 1000</f>
        <v>125.94359435943595</v>
      </c>
      <c r="C13" s="4">
        <f t="shared" ref="C13:I13" si="4">C12 / 33.33 * 1000</f>
        <v>117.29972997299731</v>
      </c>
      <c r="D13" s="4">
        <f t="shared" si="4"/>
        <v>139.22292229222924</v>
      </c>
      <c r="E13" s="4">
        <f t="shared" si="4"/>
        <v>133.60036003600359</v>
      </c>
      <c r="F13" s="4">
        <f t="shared" si="4"/>
        <v>104.72247224722474</v>
      </c>
      <c r="G13" s="4">
        <f t="shared" si="4"/>
        <v>139.83498349834986</v>
      </c>
      <c r="H13" s="4">
        <f t="shared" si="4"/>
        <v>131.14011401140115</v>
      </c>
      <c r="I13" s="4">
        <f t="shared" si="4"/>
        <v>125.31353135313533</v>
      </c>
    </row>
    <row r="14" spans="1:10" x14ac:dyDescent="0.4">
      <c r="A14" s="5" t="s">
        <v>29</v>
      </c>
      <c r="B14" s="1">
        <v>191</v>
      </c>
      <c r="C14" s="1">
        <v>195</v>
      </c>
      <c r="D14" s="1"/>
      <c r="E14" s="1"/>
      <c r="F14" s="1">
        <v>224</v>
      </c>
      <c r="G14" s="1">
        <v>240</v>
      </c>
      <c r="H14" s="1">
        <v>170</v>
      </c>
      <c r="I14" s="1"/>
    </row>
    <row r="15" spans="1:10" x14ac:dyDescent="0.4">
      <c r="A15" s="5" t="s">
        <v>30</v>
      </c>
      <c r="B15" s="1">
        <v>6611</v>
      </c>
      <c r="C15" s="1">
        <v>6493</v>
      </c>
      <c r="D15" s="1">
        <v>6044</v>
      </c>
      <c r="E15" s="1">
        <v>5711</v>
      </c>
      <c r="F15" s="1">
        <v>5635</v>
      </c>
      <c r="G15" s="1">
        <v>5992</v>
      </c>
      <c r="H15" s="1">
        <v>7424</v>
      </c>
      <c r="I15" s="1"/>
    </row>
    <row r="16" spans="1:10" x14ac:dyDescent="0.4">
      <c r="A16" s="5" t="s">
        <v>54</v>
      </c>
      <c r="B16" s="1">
        <v>70</v>
      </c>
      <c r="C16" s="1">
        <v>70</v>
      </c>
      <c r="D16" s="1">
        <v>70</v>
      </c>
      <c r="E16" s="1">
        <v>70</v>
      </c>
      <c r="F16" s="1">
        <v>70</v>
      </c>
      <c r="G16" s="1">
        <v>70</v>
      </c>
      <c r="H16" s="1">
        <v>70</v>
      </c>
      <c r="I16" s="1">
        <v>70</v>
      </c>
    </row>
    <row r="17" spans="1:10" x14ac:dyDescent="0.4">
      <c r="A17" s="5" t="s">
        <v>55</v>
      </c>
      <c r="B17" s="1">
        <v>32</v>
      </c>
      <c r="C17" s="1">
        <v>32</v>
      </c>
      <c r="D17" s="1">
        <v>32</v>
      </c>
      <c r="E17" s="1">
        <v>32</v>
      </c>
      <c r="F17" s="1">
        <v>32</v>
      </c>
      <c r="G17" s="1">
        <v>32</v>
      </c>
      <c r="H17" s="1">
        <v>32</v>
      </c>
      <c r="I17" s="1">
        <v>32</v>
      </c>
    </row>
    <row r="18" spans="1:10" x14ac:dyDescent="0.4">
      <c r="A18" s="5" t="s">
        <v>56</v>
      </c>
      <c r="B18" s="1">
        <v>235400</v>
      </c>
      <c r="C18" s="1">
        <v>235400</v>
      </c>
      <c r="D18" s="1">
        <v>235400</v>
      </c>
      <c r="E18" s="1">
        <v>235400</v>
      </c>
      <c r="F18" s="1">
        <v>235400</v>
      </c>
      <c r="G18" s="1">
        <v>235400</v>
      </c>
      <c r="H18" s="1">
        <v>235400</v>
      </c>
      <c r="I18" s="1">
        <v>235400</v>
      </c>
      <c r="J18" t="s">
        <v>57</v>
      </c>
    </row>
    <row r="19" spans="1:10" x14ac:dyDescent="0.4">
      <c r="A19" s="5" t="s">
        <v>58</v>
      </c>
      <c r="B19" s="1">
        <v>20</v>
      </c>
      <c r="C19" s="1">
        <v>20</v>
      </c>
      <c r="D19" s="1">
        <v>20</v>
      </c>
      <c r="E19" s="1">
        <v>20</v>
      </c>
      <c r="F19" s="1">
        <v>20</v>
      </c>
      <c r="G19" s="1">
        <v>20</v>
      </c>
      <c r="H19" s="1">
        <v>20</v>
      </c>
      <c r="I19" s="1">
        <v>20</v>
      </c>
    </row>
    <row r="20" spans="1:10" x14ac:dyDescent="0.4">
      <c r="A20" s="5" t="s">
        <v>61</v>
      </c>
      <c r="B20" s="1">
        <v>24.7912</v>
      </c>
      <c r="C20" s="1">
        <v>24.7912</v>
      </c>
      <c r="D20" s="1">
        <v>24.7912</v>
      </c>
      <c r="E20" s="1">
        <v>24.7912</v>
      </c>
      <c r="F20" s="1">
        <v>24.7912</v>
      </c>
      <c r="G20" s="1">
        <v>24.7912</v>
      </c>
      <c r="H20" s="1">
        <v>24.7912</v>
      </c>
      <c r="I20" s="1">
        <v>24.7912</v>
      </c>
      <c r="J20" t="s">
        <v>57</v>
      </c>
    </row>
    <row r="21" spans="1:10" x14ac:dyDescent="0.4">
      <c r="A21" s="5" t="s">
        <v>59</v>
      </c>
      <c r="B21" s="1">
        <f>B20*0.0055</f>
        <v>0.13635159999999999</v>
      </c>
      <c r="C21" s="1">
        <f t="shared" ref="C21:I21" si="5">C20*0.0055</f>
        <v>0.13635159999999999</v>
      </c>
      <c r="D21" s="1">
        <f t="shared" si="5"/>
        <v>0.13635159999999999</v>
      </c>
      <c r="E21" s="1">
        <f t="shared" si="5"/>
        <v>0.13635159999999999</v>
      </c>
      <c r="F21" s="1">
        <f t="shared" si="5"/>
        <v>0.13635159999999999</v>
      </c>
      <c r="G21" s="1">
        <f t="shared" si="5"/>
        <v>0.13635159999999999</v>
      </c>
      <c r="H21" s="1">
        <f t="shared" si="5"/>
        <v>0.13635159999999999</v>
      </c>
      <c r="I21" s="1">
        <f t="shared" si="5"/>
        <v>0.13635159999999999</v>
      </c>
      <c r="J21" t="s">
        <v>57</v>
      </c>
    </row>
    <row r="22" spans="1:10" x14ac:dyDescent="0.4">
      <c r="A22" s="5" t="s">
        <v>64</v>
      </c>
      <c r="B22">
        <v>85.898300000000006</v>
      </c>
      <c r="C22" s="1">
        <v>82.946100000000001</v>
      </c>
      <c r="D22" s="1">
        <v>118.9003</v>
      </c>
      <c r="E22" s="1">
        <v>102.443</v>
      </c>
      <c r="F22" s="1"/>
      <c r="G22" s="1">
        <v>118.8249</v>
      </c>
      <c r="H22" s="1">
        <v>105.6807</v>
      </c>
      <c r="I22" s="1">
        <v>98.738799999999998</v>
      </c>
    </row>
    <row r="23" spans="1:10" x14ac:dyDescent="0.4">
      <c r="A23" s="5" t="s">
        <v>49</v>
      </c>
      <c r="B23" s="1">
        <v>0.75</v>
      </c>
      <c r="C23" s="1">
        <v>0.75</v>
      </c>
      <c r="D23" s="1">
        <v>0.75</v>
      </c>
      <c r="E23" s="1">
        <v>0.75</v>
      </c>
      <c r="F23" s="1">
        <v>0.75</v>
      </c>
      <c r="G23" s="1">
        <v>0.75</v>
      </c>
      <c r="H23" s="1">
        <v>0.75</v>
      </c>
      <c r="I23" s="1">
        <v>0.75</v>
      </c>
      <c r="J23" t="s">
        <v>50</v>
      </c>
    </row>
    <row r="24" spans="1:10" x14ac:dyDescent="0.4">
      <c r="A24" s="5" t="s">
        <v>52</v>
      </c>
      <c r="B24" s="1"/>
      <c r="C24" s="1"/>
      <c r="D24" s="1"/>
      <c r="E24" s="1"/>
      <c r="F24" s="1"/>
      <c r="G24" s="1"/>
      <c r="H24" s="1"/>
      <c r="I24" s="1"/>
    </row>
    <row r="25" spans="1:10" x14ac:dyDescent="0.4">
      <c r="A25" s="5" t="s">
        <v>53</v>
      </c>
      <c r="B25" s="1"/>
      <c r="C25" s="1"/>
      <c r="D25" s="1"/>
      <c r="E25" s="1"/>
      <c r="F25" s="1"/>
      <c r="G25" s="1"/>
      <c r="H25" s="1"/>
      <c r="I25" s="1"/>
    </row>
    <row r="26" spans="1:10" x14ac:dyDescent="0.4">
      <c r="A26" s="5" t="s">
        <v>35</v>
      </c>
      <c r="B26" s="1"/>
      <c r="C26" s="1">
        <v>196</v>
      </c>
      <c r="D26" s="1"/>
      <c r="E26" s="1"/>
      <c r="F26" s="1"/>
      <c r="G26" s="1">
        <v>206</v>
      </c>
      <c r="H26" s="1">
        <v>207</v>
      </c>
      <c r="I26" s="1"/>
    </row>
    <row r="27" spans="1:10" x14ac:dyDescent="0.4">
      <c r="A27" s="5" t="s">
        <v>31</v>
      </c>
      <c r="B27" s="1"/>
      <c r="C27" s="1">
        <v>6475</v>
      </c>
      <c r="D27" s="1"/>
      <c r="E27" s="1"/>
      <c r="F27" s="1"/>
      <c r="G27" s="1">
        <v>6141</v>
      </c>
      <c r="H27" s="1">
        <v>6969</v>
      </c>
      <c r="I27" s="1"/>
    </row>
    <row r="28" spans="1:10" x14ac:dyDescent="0.4">
      <c r="A28" s="5" t="s">
        <v>5</v>
      </c>
      <c r="B28" s="1"/>
      <c r="C28" s="1"/>
      <c r="D28" s="1"/>
      <c r="E28" s="1"/>
      <c r="F28" s="1"/>
      <c r="G28" s="1"/>
      <c r="H28" s="1"/>
      <c r="I28" s="1"/>
    </row>
    <row r="29" spans="1:10" x14ac:dyDescent="0.4">
      <c r="A29" s="5" t="s">
        <v>6</v>
      </c>
      <c r="B29" s="1"/>
      <c r="C29" s="1"/>
      <c r="D29" s="1"/>
      <c r="E29" s="1"/>
      <c r="F29" s="1"/>
      <c r="G29" s="1"/>
      <c r="H29" s="1"/>
      <c r="I29" s="1"/>
    </row>
    <row r="30" spans="1:10" x14ac:dyDescent="0.4">
      <c r="A30" s="5" t="s">
        <v>7</v>
      </c>
      <c r="B30" s="1"/>
      <c r="C30" s="1"/>
      <c r="D30" s="1"/>
      <c r="E30" s="1"/>
      <c r="F30" s="1"/>
      <c r="G30" s="1"/>
      <c r="H30" s="1"/>
      <c r="I30" s="1"/>
    </row>
    <row r="31" spans="1:10" x14ac:dyDescent="0.4">
      <c r="A31" s="5" t="s">
        <v>18</v>
      </c>
      <c r="B31">
        <v>615000</v>
      </c>
      <c r="C31">
        <v>615000</v>
      </c>
      <c r="D31">
        <v>615000</v>
      </c>
      <c r="E31">
        <v>615000</v>
      </c>
      <c r="G31">
        <v>615000</v>
      </c>
      <c r="H31">
        <v>615000</v>
      </c>
      <c r="I31">
        <v>615000</v>
      </c>
    </row>
    <row r="32" spans="1:10" x14ac:dyDescent="0.4">
      <c r="A32" s="5" t="s">
        <v>19</v>
      </c>
      <c r="B32">
        <f xml:space="preserve"> B31/1.08</f>
        <v>569444.44444444438</v>
      </c>
      <c r="C32">
        <f t="shared" ref="C32:I32" si="6" xml:space="preserve"> C31/1.08</f>
        <v>569444.44444444438</v>
      </c>
      <c r="D32">
        <f t="shared" si="6"/>
        <v>569444.44444444438</v>
      </c>
      <c r="E32">
        <f t="shared" si="6"/>
        <v>569444.44444444438</v>
      </c>
      <c r="F32">
        <v>500000</v>
      </c>
      <c r="G32">
        <f t="shared" si="6"/>
        <v>569444.44444444438</v>
      </c>
      <c r="H32">
        <f t="shared" si="6"/>
        <v>569444.44444444438</v>
      </c>
      <c r="I32">
        <f t="shared" si="6"/>
        <v>569444.44444444438</v>
      </c>
    </row>
    <row r="33" spans="1:9" x14ac:dyDescent="0.4">
      <c r="B33" s="2"/>
      <c r="C33" s="2"/>
      <c r="D33" s="2"/>
      <c r="E33" s="2"/>
      <c r="F33" s="2"/>
      <c r="G33" s="2"/>
      <c r="H33" s="2"/>
      <c r="I33" s="2"/>
    </row>
    <row r="34" spans="1:9" x14ac:dyDescent="0.4">
      <c r="B34" s="2"/>
      <c r="C34" s="2"/>
      <c r="D34" s="2"/>
      <c r="E34" s="2"/>
      <c r="F34" s="2"/>
      <c r="G34" s="2"/>
      <c r="H34" s="2"/>
      <c r="I34" s="2"/>
    </row>
    <row r="35" spans="1:9" x14ac:dyDescent="0.4">
      <c r="A35" s="5" t="s">
        <v>11</v>
      </c>
      <c r="B35" t="s">
        <v>12</v>
      </c>
      <c r="D35" t="s">
        <v>13</v>
      </c>
      <c r="E35" t="s">
        <v>10</v>
      </c>
    </row>
    <row r="36" spans="1:9" x14ac:dyDescent="0.4">
      <c r="A36" s="5" t="s">
        <v>16</v>
      </c>
      <c r="B36">
        <v>5</v>
      </c>
      <c r="D36">
        <v>4.5</v>
      </c>
      <c r="E36">
        <v>4</v>
      </c>
    </row>
    <row r="37" spans="1:9" x14ac:dyDescent="0.4">
      <c r="A37" s="5" t="s">
        <v>17</v>
      </c>
    </row>
    <row r="38" spans="1:9" x14ac:dyDescent="0.4">
      <c r="A38" s="5" t="s">
        <v>22</v>
      </c>
      <c r="B38" s="7">
        <v>1</v>
      </c>
      <c r="C38" s="7"/>
      <c r="D38" s="7"/>
      <c r="E38" s="7"/>
    </row>
    <row r="39" spans="1:9" x14ac:dyDescent="0.4">
      <c r="A39" s="5" t="s">
        <v>21</v>
      </c>
      <c r="B39" s="7">
        <f>B38/1.08</f>
        <v>0.92592592592592582</v>
      </c>
      <c r="C39" s="7"/>
      <c r="D39" s="7"/>
      <c r="E39" s="7"/>
    </row>
    <row r="40" spans="1:9" x14ac:dyDescent="0.4">
      <c r="A40" s="5" t="s">
        <v>14</v>
      </c>
      <c r="B40" s="7" t="s">
        <v>15</v>
      </c>
      <c r="C40" s="7"/>
      <c r="D40" s="7"/>
    </row>
    <row r="46" spans="1:9" x14ac:dyDescent="0.4">
      <c r="C46" t="s">
        <v>37</v>
      </c>
      <c r="D46" t="s">
        <v>38</v>
      </c>
      <c r="E46" t="s">
        <v>39</v>
      </c>
    </row>
    <row r="47" spans="1:9" x14ac:dyDescent="0.4">
      <c r="A47" s="5" t="s">
        <v>60</v>
      </c>
      <c r="C47">
        <v>0</v>
      </c>
      <c r="D47">
        <f>C47*0.000049296+1.3796</f>
        <v>1.3795999999999999</v>
      </c>
      <c r="E47">
        <f>0.00024*C47</f>
        <v>0</v>
      </c>
    </row>
    <row r="48" spans="1:9" x14ac:dyDescent="0.4">
      <c r="C48">
        <v>5000</v>
      </c>
      <c r="D48">
        <f>C48*0.000049296+1.3796</f>
        <v>1.62608</v>
      </c>
      <c r="E48">
        <f>0.00024*C48</f>
        <v>1.2</v>
      </c>
    </row>
    <row r="49" spans="3:5" x14ac:dyDescent="0.4">
      <c r="C49">
        <v>10000</v>
      </c>
      <c r="D49">
        <f>C49*0.000049296+1.3796</f>
        <v>1.87256</v>
      </c>
      <c r="E49">
        <f>0.00024*C49</f>
        <v>2.4</v>
      </c>
    </row>
    <row r="50" spans="3:5" x14ac:dyDescent="0.4">
      <c r="C50">
        <v>15000</v>
      </c>
      <c r="D50">
        <f>C50*0.000049296+1.3796</f>
        <v>2.11904</v>
      </c>
      <c r="E50">
        <f>0.00024*C50</f>
        <v>3.6</v>
      </c>
    </row>
    <row r="51" spans="3:5" x14ac:dyDescent="0.4">
      <c r="C51">
        <v>20000</v>
      </c>
      <c r="D51">
        <f>C51*0.000049296+1.3796</f>
        <v>2.3655200000000001</v>
      </c>
      <c r="E51">
        <f>0.00024*C51</f>
        <v>4.8</v>
      </c>
    </row>
  </sheetData>
  <mergeCells count="4">
    <mergeCell ref="B40:D40"/>
    <mergeCell ref="B38:E38"/>
    <mergeCell ref="B39:E39"/>
    <mergeCell ref="J3:J4"/>
  </mergeCells>
  <phoneticPr fontId="1" type="noConversion"/>
  <hyperlinks>
    <hyperlink ref="J3" r:id="rId1" xr:uid="{1C1DA364-7CF9-4E21-BC69-C0B5C1B31CC1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YUNHAN WANG</dc:creator>
  <cp:lastModifiedBy>YUNHAN WANG</cp:lastModifiedBy>
  <dcterms:created xsi:type="dcterms:W3CDTF">2015-06-05T18:19:34Z</dcterms:created>
  <dcterms:modified xsi:type="dcterms:W3CDTF">2024-07-04T12:31:15Z</dcterms:modified>
</cp:coreProperties>
</file>