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af3dded534d368/Desktop/Data_Analytics/PROYECTOS/Adalab-project-da-promo-F-module-4-team-3/notebook/I_Exploracion/"/>
    </mc:Choice>
  </mc:AlternateContent>
  <xr:revisionPtr revIDLastSave="386" documentId="8_{E930FE09-135F-4084-8DF5-2DF866D84F66}" xr6:coauthVersionLast="47" xr6:coauthVersionMax="47" xr10:uidLastSave="{48BEABD2-2F9F-4CB2-A52A-D3A9095A4672}"/>
  <bookViews>
    <workbookView xWindow="-120" yWindow="-120" windowWidth="29040" windowHeight="15720" activeTab="1" xr2:uid="{40B5E2A1-33BE-4643-8744-8EAFA285CCD7}"/>
  </bookViews>
  <sheets>
    <sheet name="info" sheetId="3" r:id="rId1"/>
    <sheet name="descripción de columnas" sheetId="4" r:id="rId2"/>
  </sheets>
  <definedNames>
    <definedName name="_xlnm._FilterDatabase" localSheetId="1" hidden="1">'descripción de columnas'!$A$2:$S$34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14" i="4"/>
  <c r="J22" i="4"/>
  <c r="J30" i="4"/>
  <c r="G11" i="4"/>
  <c r="G19" i="4"/>
  <c r="G27" i="4"/>
  <c r="E34" i="4"/>
  <c r="J34" i="4" s="1"/>
  <c r="E33" i="4"/>
  <c r="I33" i="4" s="1"/>
  <c r="E32" i="4"/>
  <c r="I32" i="4" s="1"/>
  <c r="E31" i="4"/>
  <c r="G31" i="4" s="1"/>
  <c r="E30" i="4"/>
  <c r="G30" i="4" s="1"/>
  <c r="E29" i="4"/>
  <c r="I29" i="4" s="1"/>
  <c r="E28" i="4"/>
  <c r="I28" i="4" s="1"/>
  <c r="E27" i="4"/>
  <c r="I27" i="4" s="1"/>
  <c r="E26" i="4"/>
  <c r="J26" i="4" s="1"/>
  <c r="E25" i="4"/>
  <c r="I25" i="4" s="1"/>
  <c r="E24" i="4"/>
  <c r="I24" i="4" s="1"/>
  <c r="E23" i="4"/>
  <c r="G23" i="4" s="1"/>
  <c r="E22" i="4"/>
  <c r="G22" i="4" s="1"/>
  <c r="E21" i="4"/>
  <c r="I21" i="4" s="1"/>
  <c r="E20" i="4"/>
  <c r="I20" i="4" s="1"/>
  <c r="E19" i="4"/>
  <c r="I19" i="4" s="1"/>
  <c r="E18" i="4"/>
  <c r="J18" i="4" s="1"/>
  <c r="E17" i="4"/>
  <c r="I17" i="4" s="1"/>
  <c r="E16" i="4"/>
  <c r="I16" i="4" s="1"/>
  <c r="E15" i="4"/>
  <c r="G15" i="4" s="1"/>
  <c r="E14" i="4"/>
  <c r="G14" i="4" s="1"/>
  <c r="E13" i="4"/>
  <c r="I13" i="4" s="1"/>
  <c r="E12" i="4"/>
  <c r="I12" i="4" s="1"/>
  <c r="E11" i="4"/>
  <c r="I11" i="4" s="1"/>
  <c r="E10" i="4"/>
  <c r="J10" i="4" s="1"/>
  <c r="E9" i="4"/>
  <c r="I9" i="4" s="1"/>
  <c r="E8" i="4"/>
  <c r="I8" i="4" s="1"/>
  <c r="E7" i="4"/>
  <c r="G7" i="4" s="1"/>
  <c r="E6" i="4"/>
  <c r="G6" i="4" s="1"/>
  <c r="E5" i="4"/>
  <c r="I5" i="4" s="1"/>
  <c r="E4" i="4"/>
  <c r="I4" i="4" s="1"/>
  <c r="E3" i="4"/>
  <c r="J3" i="4" s="1"/>
  <c r="F7" i="3"/>
  <c r="G7" i="3"/>
  <c r="F38" i="3"/>
  <c r="G38" i="3" s="1"/>
  <c r="F30" i="3"/>
  <c r="F29" i="3"/>
  <c r="F31" i="3"/>
  <c r="G31" i="3" s="1"/>
  <c r="F32" i="3"/>
  <c r="G32" i="3" s="1"/>
  <c r="F33" i="3"/>
  <c r="G33" i="3" s="1"/>
  <c r="F34" i="3"/>
  <c r="G34" i="3" s="1"/>
  <c r="F35" i="3"/>
  <c r="F36" i="3"/>
  <c r="F37" i="3"/>
  <c r="F10" i="3"/>
  <c r="F11" i="3"/>
  <c r="G11" i="3" s="1"/>
  <c r="F12" i="3"/>
  <c r="G12" i="3" s="1"/>
  <c r="F13" i="3"/>
  <c r="F14" i="3"/>
  <c r="F15" i="3"/>
  <c r="F16" i="3"/>
  <c r="F17" i="3"/>
  <c r="G17" i="3" s="1"/>
  <c r="F18" i="3"/>
  <c r="F19" i="3"/>
  <c r="G19" i="3" s="1"/>
  <c r="F20" i="3"/>
  <c r="G20" i="3" s="1"/>
  <c r="F21" i="3"/>
  <c r="G21" i="3" s="1"/>
  <c r="F22" i="3"/>
  <c r="G22" i="3" s="1"/>
  <c r="F23" i="3"/>
  <c r="F24" i="3"/>
  <c r="G24" i="3" s="1"/>
  <c r="F25" i="3"/>
  <c r="G25" i="3" s="1"/>
  <c r="F26" i="3"/>
  <c r="F27" i="3"/>
  <c r="G27" i="3" s="1"/>
  <c r="F28" i="3"/>
  <c r="G28" i="3" s="1"/>
  <c r="G30" i="3"/>
  <c r="G10" i="3"/>
  <c r="G13" i="3"/>
  <c r="G14" i="3"/>
  <c r="G15" i="3"/>
  <c r="G16" i="3"/>
  <c r="G18" i="3"/>
  <c r="G23" i="3"/>
  <c r="G26" i="3"/>
  <c r="G29" i="3"/>
  <c r="G35" i="3"/>
  <c r="G36" i="3"/>
  <c r="G37" i="3"/>
  <c r="F8" i="3"/>
  <c r="G8" i="3" s="1"/>
  <c r="F9" i="3"/>
  <c r="G9" i="3" s="1"/>
  <c r="H9" i="3" s="1"/>
  <c r="G29" i="4" l="1"/>
  <c r="G21" i="4"/>
  <c r="G13" i="4"/>
  <c r="G5" i="4"/>
  <c r="J31" i="4"/>
  <c r="J27" i="4"/>
  <c r="J23" i="4"/>
  <c r="J19" i="4"/>
  <c r="J15" i="4"/>
  <c r="J11" i="4"/>
  <c r="J7" i="4"/>
  <c r="G28" i="4"/>
  <c r="G20" i="4"/>
  <c r="G12" i="4"/>
  <c r="G4" i="4"/>
  <c r="I31" i="4"/>
  <c r="I23" i="4"/>
  <c r="I15" i="4"/>
  <c r="I7" i="4"/>
  <c r="G34" i="4"/>
  <c r="G26" i="4"/>
  <c r="G18" i="4"/>
  <c r="G10" i="4"/>
  <c r="I34" i="4"/>
  <c r="I30" i="4"/>
  <c r="I26" i="4"/>
  <c r="I22" i="4"/>
  <c r="I18" i="4"/>
  <c r="I14" i="4"/>
  <c r="I10" i="4"/>
  <c r="I6" i="4"/>
  <c r="G33" i="4"/>
  <c r="G25" i="4"/>
  <c r="G17" i="4"/>
  <c r="G9" i="4"/>
  <c r="J33" i="4"/>
  <c r="J29" i="4"/>
  <c r="J25" i="4"/>
  <c r="J21" i="4"/>
  <c r="J17" i="4"/>
  <c r="J13" i="4"/>
  <c r="J9" i="4"/>
  <c r="J5" i="4"/>
  <c r="G32" i="4"/>
  <c r="G24" i="4"/>
  <c r="G16" i="4"/>
  <c r="G8" i="4"/>
  <c r="J32" i="4"/>
  <c r="J28" i="4"/>
  <c r="J24" i="4"/>
  <c r="J20" i="4"/>
  <c r="J16" i="4"/>
  <c r="J12" i="4"/>
  <c r="J8" i="4"/>
  <c r="J4" i="4"/>
  <c r="I3" i="4"/>
  <c r="G3" i="4"/>
  <c r="H13" i="3"/>
  <c r="H11" i="3"/>
  <c r="H10" i="3"/>
  <c r="H8" i="3"/>
  <c r="H7" i="3"/>
  <c r="H16" i="3" l="1"/>
  <c r="H12" i="3"/>
  <c r="H14" i="3"/>
  <c r="H19" i="3" l="1"/>
  <c r="H15" i="3"/>
  <c r="H17" i="3"/>
  <c r="H22" i="3" l="1"/>
  <c r="H20" i="3"/>
  <c r="H18" i="3"/>
  <c r="H25" i="3" l="1"/>
  <c r="H21" i="3"/>
  <c r="H23" i="3"/>
  <c r="H28" i="3" l="1"/>
  <c r="H24" i="3"/>
  <c r="H26" i="3"/>
  <c r="H31" i="3" l="1"/>
  <c r="H27" i="3"/>
  <c r="H29" i="3"/>
  <c r="H37" i="3" l="1"/>
  <c r="H34" i="3"/>
  <c r="H30" i="3"/>
  <c r="H32" i="3"/>
  <c r="H36" i="3" l="1"/>
  <c r="H33" i="3"/>
  <c r="H38" i="3"/>
  <c r="H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Rocio Gorgojo Lorenzana</author>
  </authors>
  <commentList>
    <comment ref="L2" authorId="0" shapeId="0" xr:uid="{08C1F6AD-EFFA-4999-BAB5-907143A2D581}">
      <text>
        <r>
          <rPr>
            <b/>
            <sz val="9"/>
            <color indexed="81"/>
            <rFont val="Tahoma"/>
            <family val="2"/>
          </rPr>
          <t>número de registros únicos</t>
        </r>
      </text>
    </comment>
  </commentList>
</comments>
</file>

<file path=xl/sharedStrings.xml><?xml version="1.0" encoding="utf-8"?>
<sst xmlns="http://schemas.openxmlformats.org/spreadsheetml/2006/main" count="336" uniqueCount="186">
  <si>
    <t>nulos</t>
  </si>
  <si>
    <t>gestión nulos</t>
  </si>
  <si>
    <t>comentarios</t>
  </si>
  <si>
    <t>Estado</t>
  </si>
  <si>
    <t>qué valores únicos</t>
  </si>
  <si>
    <t>Columna</t>
  </si>
  <si>
    <t>Descripción</t>
  </si>
  <si>
    <t>Tipo de hotel</t>
  </si>
  <si>
    <t>Indica si la reserva fue cancelada (True) o no (False)</t>
  </si>
  <si>
    <t>Número de días entre la fecha de reserva y la fecha de llegada al hotel</t>
  </si>
  <si>
    <t>Año de llegada al hotel</t>
  </si>
  <si>
    <t>Mes de llegada al hotel</t>
  </si>
  <si>
    <t>Número de la semana de llegada al hotel</t>
  </si>
  <si>
    <t>Día del mes de llegada al hotel</t>
  </si>
  <si>
    <t>Número de noches que el cliente se quedó durante el fin de semana</t>
  </si>
  <si>
    <t>Número de noches que el cliente se quedó durante la semana</t>
  </si>
  <si>
    <t>Número de adultos que acompañaban al cliente en la reserva</t>
  </si>
  <si>
    <t>Número de niños que acompañaban al cliente en la reserva</t>
  </si>
  <si>
    <t>Número de bebés que acompañaban al cliente en la reserva</t>
  </si>
  <si>
    <t>Tipo de comida incluida en la reserva (BB: Desayuno, HB: Media Pensión, FB: Pensión Completa)</t>
  </si>
  <si>
    <t>País de origen del cliente</t>
  </si>
  <si>
    <t>Segmento de mercado al que pertenece la reserva</t>
  </si>
  <si>
    <t>Canal de distribución utilizado para realizar la reserva</t>
  </si>
  <si>
    <t>Indica si el cliente es un huésped repetido (1) o no (0)</t>
  </si>
  <si>
    <t>Número de reservas canceladas por el cliente antes de esta reserva</t>
  </si>
  <si>
    <t>Número de reservas no canceladas por el cliente antes de esta reserva</t>
  </si>
  <si>
    <t>Tipo de habitación reservada</t>
  </si>
  <si>
    <t>Tipo de habitación asignada en la reserva</t>
  </si>
  <si>
    <t>Número de cambios realizados en la reserva</t>
  </si>
  <si>
    <t>Identificador del agente involucrado en la reserva</t>
  </si>
  <si>
    <t>Identificador de la compañía involucrada en la reserva</t>
  </si>
  <si>
    <t>Número de días que la reserva estuvo en lista de espera</t>
  </si>
  <si>
    <t>Tipo de cliente que realizó la reserva (Transient, Contract, Group, Transient-Party)</t>
  </si>
  <si>
    <t>Tarifa promedio diaria pagada por la reserva</t>
  </si>
  <si>
    <t>Número de espacios de estacionamiento requeridos por el cliente</t>
  </si>
  <si>
    <t>Número total de solicitudes especiales realizadas por el cliente</t>
  </si>
  <si>
    <t>Estado de la reserva (Check-Out: Salida, Canceled: Cancelada)</t>
  </si>
  <si>
    <t>Fecha del estado de la reserva</t>
  </si>
  <si>
    <t>analista asignada</t>
  </si>
  <si>
    <t>tipo de dato</t>
  </si>
  <si>
    <t>gestión del tipo de datos</t>
  </si>
  <si>
    <t>valores únicos (si/no)</t>
  </si>
  <si>
    <t>¿Parece/Puede tener relación con otra columna? Si es así, escribe el nombre.</t>
  </si>
  <si>
    <t>atípicos (sí/no)</t>
  </si>
  <si>
    <t>datos faltantes (qué hacemos)</t>
  </si>
  <si>
    <t>errores tipográficos</t>
  </si>
  <si>
    <t>plan de limpieza de datos en Python</t>
  </si>
  <si>
    <t/>
  </si>
  <si>
    <t>Non-Null</t>
  </si>
  <si>
    <t>Count</t>
  </si>
  <si>
    <t>Dtype</t>
  </si>
  <si>
    <t>--------------</t>
  </si>
  <si>
    <t>-----</t>
  </si>
  <si>
    <t>float64</t>
  </si>
  <si>
    <t>DtypeWarning: Columns (1,2,5,13,14,15,16,20,21,26,30,32) have mixed types.</t>
  </si>
  <si>
    <t>si</t>
  </si>
  <si>
    <t>no</t>
  </si>
  <si>
    <t>#NA</t>
  </si>
  <si>
    <t>Null</t>
  </si>
  <si>
    <t>%Null</t>
  </si>
  <si>
    <t>mix de True/False, Fechas, Meses, números  (INT y FLOAT), hotel,</t>
  </si>
  <si>
    <t>#columna</t>
  </si>
  <si>
    <t>%_nulos</t>
  </si>
  <si>
    <t>"0"</t>
  </si>
  <si>
    <t>columna "0"</t>
  </si>
  <si>
    <t>City Hotel
Resort Hotel</t>
  </si>
  <si>
    <t xml:space="preserve"> #   </t>
  </si>
  <si>
    <t xml:space="preserve">Column                          </t>
  </si>
  <si>
    <t xml:space="preserve">Non-Null Count   </t>
  </si>
  <si>
    <t xml:space="preserve">Dtype  </t>
  </si>
  <si>
    <t xml:space="preserve">---  </t>
  </si>
  <si>
    <t xml:space="preserve">------                          </t>
  </si>
  <si>
    <t xml:space="preserve">--------------   </t>
  </si>
  <si>
    <t xml:space="preserve">-----  </t>
  </si>
  <si>
    <t xml:space="preserve"> 0   </t>
  </si>
  <si>
    <t xml:space="preserve">hotel                           </t>
  </si>
  <si>
    <t xml:space="preserve">118005 non-null  </t>
  </si>
  <si>
    <t xml:space="preserve">object </t>
  </si>
  <si>
    <t xml:space="preserve"> 1   </t>
  </si>
  <si>
    <t xml:space="preserve">is_canceled                     </t>
  </si>
  <si>
    <t xml:space="preserve"> 2   </t>
  </si>
  <si>
    <t xml:space="preserve">lead_time                       </t>
  </si>
  <si>
    <t xml:space="preserve">118105 non-null  </t>
  </si>
  <si>
    <t xml:space="preserve"> 3   </t>
  </si>
  <si>
    <t xml:space="preserve">arrival_date_year               </t>
  </si>
  <si>
    <t xml:space="preserve">64023 non-null   </t>
  </si>
  <si>
    <t xml:space="preserve"> 4   </t>
  </si>
  <si>
    <t xml:space="preserve">arrival_date_month              </t>
  </si>
  <si>
    <t xml:space="preserve"> 5   </t>
  </si>
  <si>
    <t xml:space="preserve">arrival_date_week_number        </t>
  </si>
  <si>
    <t xml:space="preserve">99667 non-null   </t>
  </si>
  <si>
    <t xml:space="preserve"> 6   </t>
  </si>
  <si>
    <t xml:space="preserve">arrival_date_day_of_month       </t>
  </si>
  <si>
    <t xml:space="preserve">117886 non-null  </t>
  </si>
  <si>
    <t xml:space="preserve"> 7   </t>
  </si>
  <si>
    <t xml:space="preserve">stays_in_weekend_nights         </t>
  </si>
  <si>
    <t xml:space="preserve"> 8   </t>
  </si>
  <si>
    <t xml:space="preserve">stays_in_week_nights            </t>
  </si>
  <si>
    <t xml:space="preserve"> 9   </t>
  </si>
  <si>
    <t xml:space="preserve">adults                          </t>
  </si>
  <si>
    <t xml:space="preserve">118033 non-null  </t>
  </si>
  <si>
    <t xml:space="preserve"> 10  </t>
  </si>
  <si>
    <t xml:space="preserve">children                        </t>
  </si>
  <si>
    <t xml:space="preserve">68407 non-null   </t>
  </si>
  <si>
    <t xml:space="preserve"> 11  </t>
  </si>
  <si>
    <t xml:space="preserve">babies                          </t>
  </si>
  <si>
    <t xml:space="preserve">118036 non-null  </t>
  </si>
  <si>
    <t xml:space="preserve"> 12  </t>
  </si>
  <si>
    <t xml:space="preserve">meal                            </t>
  </si>
  <si>
    <t xml:space="preserve"> 13  </t>
  </si>
  <si>
    <t xml:space="preserve">country                         </t>
  </si>
  <si>
    <t xml:space="preserve">64251 non-null   </t>
  </si>
  <si>
    <t xml:space="preserve"> 14  </t>
  </si>
  <si>
    <t xml:space="preserve">market_segment                  </t>
  </si>
  <si>
    <t xml:space="preserve">59240 non-null   </t>
  </si>
  <si>
    <t xml:space="preserve"> 15  </t>
  </si>
  <si>
    <t xml:space="preserve">distribution_channel            </t>
  </si>
  <si>
    <t xml:space="preserve">104539 non-null  </t>
  </si>
  <si>
    <t xml:space="preserve"> 16  </t>
  </si>
  <si>
    <t xml:space="preserve">is_repeated_guest               </t>
  </si>
  <si>
    <t xml:space="preserve">112993 non-null  </t>
  </si>
  <si>
    <t xml:space="preserve"> 17  </t>
  </si>
  <si>
    <t xml:space="preserve">previous_cancellations          </t>
  </si>
  <si>
    <t xml:space="preserve">75170 non-null   </t>
  </si>
  <si>
    <t xml:space="preserve"> 18  </t>
  </si>
  <si>
    <t xml:space="preserve">previous_bookings_not_canceled  </t>
  </si>
  <si>
    <t xml:space="preserve"> 19  </t>
  </si>
  <si>
    <t xml:space="preserve">reserved_room_type              </t>
  </si>
  <si>
    <t xml:space="preserve">78198 non-null   </t>
  </si>
  <si>
    <t xml:space="preserve"> 20  </t>
  </si>
  <si>
    <t xml:space="preserve">assigned_room_type              </t>
  </si>
  <si>
    <t xml:space="preserve"> 21  </t>
  </si>
  <si>
    <t xml:space="preserve">booking_changes                 </t>
  </si>
  <si>
    <t xml:space="preserve">118026 non-null  </t>
  </si>
  <si>
    <t xml:space="preserve"> 22  </t>
  </si>
  <si>
    <t xml:space="preserve">agent                           </t>
  </si>
  <si>
    <t xml:space="preserve">101855 non-null  </t>
  </si>
  <si>
    <t xml:space="preserve"> 23  </t>
  </si>
  <si>
    <t xml:space="preserve">company                         </t>
  </si>
  <si>
    <t xml:space="preserve">3849 non-null    </t>
  </si>
  <si>
    <t xml:space="preserve"> 24  </t>
  </si>
  <si>
    <t xml:space="preserve">days_in_waiting_list            </t>
  </si>
  <si>
    <t xml:space="preserve"> 25  </t>
  </si>
  <si>
    <t xml:space="preserve">customer_type                   </t>
  </si>
  <si>
    <t xml:space="preserve">92912 non-null   </t>
  </si>
  <si>
    <t xml:space="preserve"> 26  </t>
  </si>
  <si>
    <t xml:space="preserve">adr                             </t>
  </si>
  <si>
    <t xml:space="preserve"> 27  </t>
  </si>
  <si>
    <t xml:space="preserve">required_car_parking_spaces     </t>
  </si>
  <si>
    <t xml:space="preserve"> 28  </t>
  </si>
  <si>
    <t xml:space="preserve">total_of_special_requests       </t>
  </si>
  <si>
    <t xml:space="preserve"> 29  </t>
  </si>
  <si>
    <t xml:space="preserve">reservation_status              </t>
  </si>
  <si>
    <t xml:space="preserve"> 30  </t>
  </si>
  <si>
    <t xml:space="preserve">reservation_status_date         </t>
  </si>
  <si>
    <t xml:space="preserve">105152 non-null  </t>
  </si>
  <si>
    <t xml:space="preserve"> 31  </t>
  </si>
  <si>
    <t xml:space="preserve">0                               </t>
  </si>
  <si>
    <t xml:space="preserve">1722 non-null    </t>
  </si>
  <si>
    <t>Rocio</t>
  </si>
  <si>
    <t>Miriam</t>
  </si>
  <si>
    <t>Patri</t>
  </si>
  <si>
    <t>índice</t>
  </si>
  <si>
    <r>
      <rPr>
        <sz val="11"/>
        <color rgb="FFFF0000"/>
        <rFont val="Calibri"/>
        <family val="2"/>
        <scheme val="minor"/>
      </rPr>
      <t>DtypeWarning: Columns (1,2,5,13,14,15,16,20,21,26,30,32) have mixed types</t>
    </r>
    <r>
      <rPr>
        <sz val="11"/>
        <color theme="1"/>
        <rFont val="Calibri"/>
        <family val="2"/>
        <scheme val="minor"/>
      </rPr>
      <t>. Specify dtype option on import or set low_memory=False.</t>
    </r>
  </si>
  <si>
    <t>columna "0": 1603</t>
  </si>
  <si>
    <t>duplicados del df eliminados</t>
  </si>
  <si>
    <t>TRUE
FALSE</t>
  </si>
  <si>
    <t>columna "0": 1606</t>
  </si>
  <si>
    <t>minidf sólo con "hotel" y "0".
sustituir donde hotel blank y "0" == City Hotel y Resort Hotel</t>
  </si>
  <si>
    <t>minidf sólo con "is cancelled" y "0".
sustituir donde "is cancelled"== blank y "0" == TRUE y FALSE</t>
  </si>
  <si>
    <t>debería ser INT</t>
  </si>
  <si>
    <t>columna "0": 534</t>
  </si>
  <si>
    <t>2015
2016
2017</t>
  </si>
  <si>
    <t>en "0", formato fecha, sacar año: 
 -&gt; mm/dd/yyy ¿?
 -&gt; 2015, 2016, 2017
 -&gt; dd/mm/yy</t>
  </si>
  <si>
    <t>A-G, K, P, L</t>
  </si>
  <si>
    <t>A,-G, H I y P, L</t>
  </si>
  <si>
    <t>cambiar a bool</t>
  </si>
  <si>
    <t>sí: números y meses</t>
  </si>
  <si>
    <t>¿? si no es útil, borrar ¿?</t>
  </si>
  <si>
    <t>6 reservas P y 4 reservas L ¿? borrar ¿?</t>
  </si>
  <si>
    <r>
      <rPr>
        <b/>
        <sz val="11"/>
        <color theme="1"/>
        <rFont val="Calibri"/>
        <family val="2"/>
        <scheme val="minor"/>
      </rPr>
      <t>0, 1,</t>
    </r>
    <r>
      <rPr>
        <sz val="11"/>
        <color theme="1"/>
        <rFont val="Calibri"/>
        <family val="2"/>
        <scheme val="minor"/>
      </rPr>
      <t xml:space="preserve"> 2, 3, ..., 19</t>
    </r>
  </si>
  <si>
    <r>
      <rPr>
        <b/>
        <sz val="11"/>
        <color theme="1"/>
        <rFont val="Calibri"/>
        <family val="2"/>
        <scheme val="minor"/>
      </rPr>
      <t>0, 1, 2,</t>
    </r>
    <r>
      <rPr>
        <sz val="11"/>
        <color theme="1"/>
        <rFont val="Calibri"/>
        <family val="2"/>
        <scheme val="minor"/>
      </rPr>
      <t xml:space="preserve"> 3, ..., 18</t>
    </r>
  </si>
  <si>
    <r>
      <t xml:space="preserve">BB
FB
HB
SC
</t>
    </r>
    <r>
      <rPr>
        <sz val="11"/>
        <color rgb="FFFF0000"/>
        <rFont val="Calibri"/>
        <family val="2"/>
        <scheme val="minor"/>
      </rPr>
      <t>Undefined</t>
    </r>
  </si>
  <si>
    <t>códigos 3 letras</t>
  </si>
  <si>
    <r>
      <t xml:space="preserve">online, direct, corporate,... (7)
</t>
    </r>
    <r>
      <rPr>
        <sz val="11"/>
        <color rgb="FFFF0000"/>
        <rFont val="Calibri"/>
        <family val="2"/>
        <scheme val="minor"/>
      </rPr>
      <t>Undefined</t>
    </r>
  </si>
  <si>
    <r>
      <t>4 (</t>
    </r>
    <r>
      <rPr>
        <sz val="11"/>
        <color rgb="FFFF0000"/>
        <rFont val="Calibri"/>
        <family val="2"/>
        <scheme val="minor"/>
      </rPr>
      <t>Undefined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</si>
</sst>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9" fontId="0" fillId="0" borderId="0" xfId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quotePrefix="1" applyFont="1" applyAlignment="1">
      <alignment horizontal="left" vertical="top"/>
    </xf>
    <xf numFmtId="0" fontId="5" fillId="5" borderId="0" xfId="0" applyFont="1" applyFill="1"/>
    <xf numFmtId="0" fontId="6" fillId="5" borderId="0" xfId="0" applyFont="1" applyFill="1"/>
    <xf numFmtId="0" fontId="0" fillId="6" borderId="0" xfId="0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9" fontId="0" fillId="6" borderId="0" xfId="1" applyFont="1" applyFill="1" applyAlignment="1">
      <alignment horizontal="left" vertical="top"/>
    </xf>
    <xf numFmtId="0" fontId="4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B212-EDF1-4F66-B67B-6A1AFFD30BFF}">
  <dimension ref="B1:AI38"/>
  <sheetViews>
    <sheetView showGridLines="0" workbookViewId="0">
      <selection activeCell="H21" sqref="H21"/>
    </sheetView>
  </sheetViews>
  <sheetFormatPr defaultRowHeight="15" x14ac:dyDescent="0.25"/>
  <cols>
    <col min="2" max="2" width="7.42578125" customWidth="1"/>
    <col min="3" max="3" width="32.140625" bestFit="1" customWidth="1"/>
    <col min="4" max="4" width="16.28515625" bestFit="1" customWidth="1"/>
    <col min="5" max="5" width="7.140625" bestFit="1" customWidth="1"/>
    <col min="11" max="11" width="57.28515625" bestFit="1" customWidth="1"/>
  </cols>
  <sheetData>
    <row r="1" spans="2:35" x14ac:dyDescent="0.25">
      <c r="B1" t="s">
        <v>163</v>
      </c>
    </row>
    <row r="3" spans="2:35" s="3" customFormat="1" x14ac:dyDescent="0.25"/>
    <row r="4" spans="2:35" x14ac:dyDescent="0.25">
      <c r="B4" s="3"/>
      <c r="C4" s="3"/>
      <c r="D4" s="3"/>
      <c r="E4" s="3"/>
      <c r="F4" s="3"/>
      <c r="G4" s="15">
        <v>119837</v>
      </c>
      <c r="H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48</v>
      </c>
      <c r="AD4" t="s">
        <v>49</v>
      </c>
      <c r="AE4" t="s">
        <v>47</v>
      </c>
      <c r="AF4" t="s">
        <v>47</v>
      </c>
      <c r="AG4" t="s">
        <v>50</v>
      </c>
      <c r="AH4" t="s">
        <v>47</v>
      </c>
      <c r="AI4" t="s">
        <v>47</v>
      </c>
    </row>
    <row r="5" spans="2:35" x14ac:dyDescent="0.25">
      <c r="B5" t="s">
        <v>66</v>
      </c>
      <c r="C5" t="s">
        <v>67</v>
      </c>
      <c r="D5" t="s">
        <v>68</v>
      </c>
      <c r="E5" t="s">
        <v>69</v>
      </c>
      <c r="F5" s="6" t="s">
        <v>48</v>
      </c>
      <c r="G5" s="6" t="s">
        <v>58</v>
      </c>
      <c r="H5" s="6" t="s">
        <v>59</v>
      </c>
      <c r="J5" t="s">
        <v>47</v>
      </c>
      <c r="K5" t="s">
        <v>47</v>
      </c>
      <c r="L5" t="s">
        <v>47</v>
      </c>
      <c r="M5" t="s">
        <v>47</v>
      </c>
      <c r="N5" t="s">
        <v>47</v>
      </c>
      <c r="O5" t="s">
        <v>47</v>
      </c>
      <c r="P5" t="s">
        <v>47</v>
      </c>
      <c r="Q5" t="s">
        <v>47</v>
      </c>
      <c r="R5" t="s">
        <v>47</v>
      </c>
      <c r="S5" t="s">
        <v>47</v>
      </c>
      <c r="T5" t="s">
        <v>47</v>
      </c>
      <c r="U5" t="s">
        <v>47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51</v>
      </c>
      <c r="AC5" t="s">
        <v>47</v>
      </c>
      <c r="AD5" t="s">
        <v>47</v>
      </c>
      <c r="AE5" t="s">
        <v>52</v>
      </c>
      <c r="AF5" t="s">
        <v>47</v>
      </c>
      <c r="AG5" t="s">
        <v>47</v>
      </c>
    </row>
    <row r="6" spans="2:35" x14ac:dyDescent="0.25">
      <c r="B6" t="s">
        <v>70</v>
      </c>
      <c r="C6" t="s">
        <v>71</v>
      </c>
      <c r="D6" t="s">
        <v>72</v>
      </c>
      <c r="E6" t="s">
        <v>73</v>
      </c>
      <c r="F6" t="s">
        <v>73</v>
      </c>
      <c r="G6" t="s">
        <v>73</v>
      </c>
      <c r="H6" t="s">
        <v>73</v>
      </c>
    </row>
    <row r="7" spans="2:35" x14ac:dyDescent="0.25">
      <c r="B7" t="s">
        <v>74</v>
      </c>
      <c r="C7" t="s">
        <v>75</v>
      </c>
      <c r="D7" t="s">
        <v>76</v>
      </c>
      <c r="E7" t="s">
        <v>77</v>
      </c>
      <c r="F7" t="str">
        <f t="shared" ref="F7:F37" si="0">LEFT(D7,6)</f>
        <v>118005</v>
      </c>
      <c r="G7">
        <f t="shared" ref="G7:G38" si="1">$G$4-F7</f>
        <v>1832</v>
      </c>
      <c r="H7" s="7">
        <f t="shared" ref="H7:H38" si="2">G7/$G$4</f>
        <v>1.5287432095262732E-2</v>
      </c>
    </row>
    <row r="8" spans="2:35" x14ac:dyDescent="0.25">
      <c r="B8" t="s">
        <v>78</v>
      </c>
      <c r="C8" t="s">
        <v>79</v>
      </c>
      <c r="D8" t="s">
        <v>76</v>
      </c>
      <c r="E8" t="s">
        <v>77</v>
      </c>
      <c r="F8" t="str">
        <f t="shared" si="0"/>
        <v>118005</v>
      </c>
      <c r="G8">
        <f t="shared" si="1"/>
        <v>1832</v>
      </c>
      <c r="H8" s="7">
        <f t="shared" si="2"/>
        <v>1.5287432095262732E-2</v>
      </c>
    </row>
    <row r="9" spans="2:35" x14ac:dyDescent="0.25">
      <c r="B9" t="s">
        <v>80</v>
      </c>
      <c r="C9" t="s">
        <v>81</v>
      </c>
      <c r="D9" t="s">
        <v>82</v>
      </c>
      <c r="E9" t="s">
        <v>53</v>
      </c>
      <c r="F9" t="str">
        <f t="shared" si="0"/>
        <v>118105</v>
      </c>
      <c r="G9">
        <f t="shared" si="1"/>
        <v>1732</v>
      </c>
      <c r="H9" s="7">
        <f t="shared" si="2"/>
        <v>1.4452965277835727E-2</v>
      </c>
    </row>
    <row r="10" spans="2:35" x14ac:dyDescent="0.25">
      <c r="B10" t="s">
        <v>83</v>
      </c>
      <c r="C10" t="s">
        <v>84</v>
      </c>
      <c r="D10" t="s">
        <v>85</v>
      </c>
      <c r="E10" t="s">
        <v>53</v>
      </c>
      <c r="F10" t="str">
        <f t="shared" si="0"/>
        <v xml:space="preserve">64023 </v>
      </c>
      <c r="G10">
        <f t="shared" si="1"/>
        <v>55814</v>
      </c>
      <c r="H10" s="7">
        <f t="shared" si="2"/>
        <v>0.46574930947870857</v>
      </c>
    </row>
    <row r="11" spans="2:35" x14ac:dyDescent="0.25">
      <c r="B11" t="s">
        <v>86</v>
      </c>
      <c r="C11" t="s">
        <v>87</v>
      </c>
      <c r="D11" t="s">
        <v>76</v>
      </c>
      <c r="E11" t="s">
        <v>77</v>
      </c>
      <c r="F11" t="str">
        <f t="shared" si="0"/>
        <v>118005</v>
      </c>
      <c r="G11">
        <f t="shared" si="1"/>
        <v>1832</v>
      </c>
      <c r="H11" s="7">
        <f t="shared" si="2"/>
        <v>1.5287432095262732E-2</v>
      </c>
    </row>
    <row r="12" spans="2:35" x14ac:dyDescent="0.25">
      <c r="B12" t="s">
        <v>88</v>
      </c>
      <c r="C12" t="s">
        <v>89</v>
      </c>
      <c r="D12" t="s">
        <v>90</v>
      </c>
      <c r="E12" t="s">
        <v>53</v>
      </c>
      <c r="F12" t="str">
        <f t="shared" si="0"/>
        <v xml:space="preserve">99667 </v>
      </c>
      <c r="G12">
        <f t="shared" si="1"/>
        <v>20170</v>
      </c>
      <c r="H12" s="7">
        <f t="shared" si="2"/>
        <v>0.16831195707502691</v>
      </c>
    </row>
    <row r="13" spans="2:35" x14ac:dyDescent="0.25">
      <c r="B13" t="s">
        <v>91</v>
      </c>
      <c r="C13" t="s">
        <v>92</v>
      </c>
      <c r="D13" t="s">
        <v>93</v>
      </c>
      <c r="E13" t="s">
        <v>53</v>
      </c>
      <c r="F13" t="str">
        <f t="shared" si="0"/>
        <v>117886</v>
      </c>
      <c r="G13">
        <f t="shared" si="1"/>
        <v>1951</v>
      </c>
      <c r="H13" s="7">
        <f t="shared" si="2"/>
        <v>1.6280447608000868E-2</v>
      </c>
    </row>
    <row r="14" spans="2:35" x14ac:dyDescent="0.25">
      <c r="B14" t="s">
        <v>94</v>
      </c>
      <c r="C14" t="s">
        <v>95</v>
      </c>
      <c r="D14" t="s">
        <v>82</v>
      </c>
      <c r="E14" t="s">
        <v>53</v>
      </c>
      <c r="F14" t="str">
        <f t="shared" si="0"/>
        <v>118105</v>
      </c>
      <c r="G14">
        <f t="shared" si="1"/>
        <v>1732</v>
      </c>
      <c r="H14" s="7">
        <f t="shared" si="2"/>
        <v>1.4452965277835727E-2</v>
      </c>
    </row>
    <row r="15" spans="2:35" x14ac:dyDescent="0.25">
      <c r="B15" t="s">
        <v>96</v>
      </c>
      <c r="C15" t="s">
        <v>97</v>
      </c>
      <c r="D15" t="s">
        <v>82</v>
      </c>
      <c r="E15" t="s">
        <v>53</v>
      </c>
      <c r="F15" t="str">
        <f t="shared" si="0"/>
        <v>118105</v>
      </c>
      <c r="G15">
        <f t="shared" si="1"/>
        <v>1732</v>
      </c>
      <c r="H15" s="7">
        <f t="shared" si="2"/>
        <v>1.4452965277835727E-2</v>
      </c>
    </row>
    <row r="16" spans="2:35" x14ac:dyDescent="0.25">
      <c r="B16" t="s">
        <v>98</v>
      </c>
      <c r="C16" t="s">
        <v>99</v>
      </c>
      <c r="D16" t="s">
        <v>100</v>
      </c>
      <c r="E16" t="s">
        <v>53</v>
      </c>
      <c r="F16" t="str">
        <f t="shared" si="0"/>
        <v>118033</v>
      </c>
      <c r="G16">
        <f t="shared" si="1"/>
        <v>1804</v>
      </c>
      <c r="H16" s="7">
        <f t="shared" si="2"/>
        <v>1.5053781386383171E-2</v>
      </c>
    </row>
    <row r="17" spans="2:8" x14ac:dyDescent="0.25">
      <c r="B17" t="s">
        <v>101</v>
      </c>
      <c r="C17" t="s">
        <v>102</v>
      </c>
      <c r="D17" t="s">
        <v>103</v>
      </c>
      <c r="E17" t="s">
        <v>53</v>
      </c>
      <c r="F17" t="str">
        <f t="shared" si="0"/>
        <v xml:space="preserve">68407 </v>
      </c>
      <c r="G17">
        <f t="shared" si="1"/>
        <v>51430</v>
      </c>
      <c r="H17" s="7">
        <f t="shared" si="2"/>
        <v>0.42916628420270869</v>
      </c>
    </row>
    <row r="18" spans="2:8" x14ac:dyDescent="0.25">
      <c r="B18" t="s">
        <v>104</v>
      </c>
      <c r="C18" t="s">
        <v>105</v>
      </c>
      <c r="D18" t="s">
        <v>106</v>
      </c>
      <c r="E18" t="s">
        <v>53</v>
      </c>
      <c r="F18" t="str">
        <f t="shared" si="0"/>
        <v>118036</v>
      </c>
      <c r="G18">
        <f t="shared" si="1"/>
        <v>1801</v>
      </c>
      <c r="H18" s="7">
        <f t="shared" si="2"/>
        <v>1.502874738186036E-2</v>
      </c>
    </row>
    <row r="19" spans="2:8" x14ac:dyDescent="0.25">
      <c r="B19" t="s">
        <v>107</v>
      </c>
      <c r="C19" t="s">
        <v>108</v>
      </c>
      <c r="D19" t="s">
        <v>76</v>
      </c>
      <c r="E19" t="s">
        <v>77</v>
      </c>
      <c r="F19" t="str">
        <f t="shared" si="0"/>
        <v>118005</v>
      </c>
      <c r="G19">
        <f t="shared" si="1"/>
        <v>1832</v>
      </c>
      <c r="H19" s="7">
        <f t="shared" si="2"/>
        <v>1.5287432095262732E-2</v>
      </c>
    </row>
    <row r="20" spans="2:8" x14ac:dyDescent="0.25">
      <c r="B20" t="s">
        <v>109</v>
      </c>
      <c r="C20" t="s">
        <v>110</v>
      </c>
      <c r="D20" t="s">
        <v>111</v>
      </c>
      <c r="E20" t="s">
        <v>77</v>
      </c>
      <c r="F20" t="str">
        <f t="shared" si="0"/>
        <v xml:space="preserve">64251 </v>
      </c>
      <c r="G20">
        <f t="shared" si="1"/>
        <v>55586</v>
      </c>
      <c r="H20" s="7">
        <f t="shared" si="2"/>
        <v>0.46384672513497499</v>
      </c>
    </row>
    <row r="21" spans="2:8" x14ac:dyDescent="0.25">
      <c r="B21" t="s">
        <v>112</v>
      </c>
      <c r="C21" t="s">
        <v>113</v>
      </c>
      <c r="D21" t="s">
        <v>114</v>
      </c>
      <c r="E21" t="s">
        <v>77</v>
      </c>
      <c r="F21" t="str">
        <f t="shared" si="0"/>
        <v xml:space="preserve">59240 </v>
      </c>
      <c r="G21">
        <f t="shared" si="1"/>
        <v>60597</v>
      </c>
      <c r="H21" s="7">
        <f t="shared" si="2"/>
        <v>0.50566185735624225</v>
      </c>
    </row>
    <row r="22" spans="2:8" x14ac:dyDescent="0.25">
      <c r="B22" t="s">
        <v>115</v>
      </c>
      <c r="C22" t="s">
        <v>116</v>
      </c>
      <c r="D22" t="s">
        <v>117</v>
      </c>
      <c r="E22" t="s">
        <v>77</v>
      </c>
      <c r="F22" t="str">
        <f t="shared" si="0"/>
        <v>104539</v>
      </c>
      <c r="G22">
        <f t="shared" si="1"/>
        <v>15298</v>
      </c>
      <c r="H22" s="7">
        <f t="shared" si="2"/>
        <v>0.12765673372998323</v>
      </c>
    </row>
    <row r="23" spans="2:8" x14ac:dyDescent="0.25">
      <c r="B23" t="s">
        <v>118</v>
      </c>
      <c r="C23" t="s">
        <v>119</v>
      </c>
      <c r="D23" t="s">
        <v>120</v>
      </c>
      <c r="E23" t="s">
        <v>53</v>
      </c>
      <c r="F23" t="str">
        <f t="shared" si="0"/>
        <v>112993</v>
      </c>
      <c r="G23">
        <f t="shared" si="1"/>
        <v>6844</v>
      </c>
      <c r="H23" s="7">
        <f t="shared" si="2"/>
        <v>5.7110908984704223E-2</v>
      </c>
    </row>
    <row r="24" spans="2:8" x14ac:dyDescent="0.25">
      <c r="B24" t="s">
        <v>121</v>
      </c>
      <c r="C24" t="s">
        <v>122</v>
      </c>
      <c r="D24" t="s">
        <v>123</v>
      </c>
      <c r="E24" t="s">
        <v>53</v>
      </c>
      <c r="F24" t="str">
        <f t="shared" si="0"/>
        <v xml:space="preserve">75170 </v>
      </c>
      <c r="G24">
        <f t="shared" si="1"/>
        <v>44667</v>
      </c>
      <c r="H24" s="7">
        <f t="shared" si="2"/>
        <v>0.37273129334012034</v>
      </c>
    </row>
    <row r="25" spans="2:8" x14ac:dyDescent="0.25">
      <c r="B25" t="s">
        <v>124</v>
      </c>
      <c r="C25" t="s">
        <v>125</v>
      </c>
      <c r="D25" t="s">
        <v>76</v>
      </c>
      <c r="E25" t="s">
        <v>53</v>
      </c>
      <c r="F25" t="str">
        <f t="shared" si="0"/>
        <v>118005</v>
      </c>
      <c r="G25">
        <f t="shared" si="1"/>
        <v>1832</v>
      </c>
      <c r="H25" s="7">
        <f t="shared" si="2"/>
        <v>1.5287432095262732E-2</v>
      </c>
    </row>
    <row r="26" spans="2:8" x14ac:dyDescent="0.25">
      <c r="B26" t="s">
        <v>126</v>
      </c>
      <c r="C26" t="s">
        <v>127</v>
      </c>
      <c r="D26" t="s">
        <v>128</v>
      </c>
      <c r="E26" t="s">
        <v>77</v>
      </c>
      <c r="F26" t="str">
        <f t="shared" si="0"/>
        <v xml:space="preserve">78198 </v>
      </c>
      <c r="G26">
        <f t="shared" si="1"/>
        <v>41639</v>
      </c>
      <c r="H26" s="7">
        <f t="shared" si="2"/>
        <v>0.34746363810843062</v>
      </c>
    </row>
    <row r="27" spans="2:8" x14ac:dyDescent="0.25">
      <c r="B27" t="s">
        <v>129</v>
      </c>
      <c r="C27" t="s">
        <v>130</v>
      </c>
      <c r="D27" t="s">
        <v>76</v>
      </c>
      <c r="E27" t="s">
        <v>77</v>
      </c>
      <c r="F27" t="str">
        <f t="shared" si="0"/>
        <v>118005</v>
      </c>
      <c r="G27">
        <f t="shared" si="1"/>
        <v>1832</v>
      </c>
      <c r="H27" s="7">
        <f t="shared" si="2"/>
        <v>1.5287432095262732E-2</v>
      </c>
    </row>
    <row r="28" spans="2:8" x14ac:dyDescent="0.25">
      <c r="B28" t="s">
        <v>131</v>
      </c>
      <c r="C28" t="s">
        <v>132</v>
      </c>
      <c r="D28" t="s">
        <v>133</v>
      </c>
      <c r="E28" t="s">
        <v>53</v>
      </c>
      <c r="F28" t="str">
        <f t="shared" si="0"/>
        <v>118026</v>
      </c>
      <c r="G28">
        <f t="shared" si="1"/>
        <v>1811</v>
      </c>
      <c r="H28" s="7">
        <f t="shared" si="2"/>
        <v>1.5112194063603061E-2</v>
      </c>
    </row>
    <row r="29" spans="2:8" x14ac:dyDescent="0.25">
      <c r="B29" t="s">
        <v>134</v>
      </c>
      <c r="C29" t="s">
        <v>135</v>
      </c>
      <c r="D29" t="s">
        <v>136</v>
      </c>
      <c r="E29" t="s">
        <v>53</v>
      </c>
      <c r="F29" t="str">
        <f t="shared" si="0"/>
        <v>101855</v>
      </c>
      <c r="G29">
        <f t="shared" si="1"/>
        <v>17982</v>
      </c>
      <c r="H29" s="7">
        <f t="shared" si="2"/>
        <v>0.15005382310972404</v>
      </c>
    </row>
    <row r="30" spans="2:8" x14ac:dyDescent="0.25">
      <c r="B30" t="s">
        <v>137</v>
      </c>
      <c r="C30" t="s">
        <v>138</v>
      </c>
      <c r="D30" t="s">
        <v>139</v>
      </c>
      <c r="E30" t="s">
        <v>53</v>
      </c>
      <c r="F30" t="str">
        <f>LEFT(D30,4)</f>
        <v>3849</v>
      </c>
      <c r="G30">
        <f t="shared" si="1"/>
        <v>115988</v>
      </c>
      <c r="H30" s="7">
        <f t="shared" si="2"/>
        <v>0.96788137219723458</v>
      </c>
    </row>
    <row r="31" spans="2:8" x14ac:dyDescent="0.25">
      <c r="B31" t="s">
        <v>140</v>
      </c>
      <c r="C31" t="s">
        <v>141</v>
      </c>
      <c r="D31" t="s">
        <v>76</v>
      </c>
      <c r="E31" t="s">
        <v>53</v>
      </c>
      <c r="F31" t="str">
        <f t="shared" si="0"/>
        <v>118005</v>
      </c>
      <c r="G31">
        <f t="shared" si="1"/>
        <v>1832</v>
      </c>
      <c r="H31" s="7">
        <f t="shared" si="2"/>
        <v>1.5287432095262732E-2</v>
      </c>
    </row>
    <row r="32" spans="2:8" x14ac:dyDescent="0.25">
      <c r="B32" t="s">
        <v>142</v>
      </c>
      <c r="C32" t="s">
        <v>143</v>
      </c>
      <c r="D32" t="s">
        <v>144</v>
      </c>
      <c r="E32" t="s">
        <v>77</v>
      </c>
      <c r="F32" t="str">
        <f t="shared" si="0"/>
        <v xml:space="preserve">92912 </v>
      </c>
      <c r="G32">
        <f t="shared" si="1"/>
        <v>26925</v>
      </c>
      <c r="H32" s="7">
        <f t="shared" si="2"/>
        <v>0.22468019059222111</v>
      </c>
    </row>
    <row r="33" spans="2:8" x14ac:dyDescent="0.25">
      <c r="B33" t="s">
        <v>145</v>
      </c>
      <c r="C33" t="s">
        <v>146</v>
      </c>
      <c r="D33" t="s">
        <v>76</v>
      </c>
      <c r="E33" t="s">
        <v>53</v>
      </c>
      <c r="F33" t="str">
        <f t="shared" si="0"/>
        <v>118005</v>
      </c>
      <c r="G33">
        <f t="shared" si="1"/>
        <v>1832</v>
      </c>
      <c r="H33" s="7">
        <f t="shared" si="2"/>
        <v>1.5287432095262732E-2</v>
      </c>
    </row>
    <row r="34" spans="2:8" x14ac:dyDescent="0.25">
      <c r="B34" t="s">
        <v>147</v>
      </c>
      <c r="C34" t="s">
        <v>148</v>
      </c>
      <c r="D34" t="s">
        <v>76</v>
      </c>
      <c r="E34" t="s">
        <v>53</v>
      </c>
      <c r="F34" t="str">
        <f t="shared" si="0"/>
        <v>118005</v>
      </c>
      <c r="G34">
        <f t="shared" si="1"/>
        <v>1832</v>
      </c>
      <c r="H34" s="7">
        <f t="shared" si="2"/>
        <v>1.5287432095262732E-2</v>
      </c>
    </row>
    <row r="35" spans="2:8" x14ac:dyDescent="0.25">
      <c r="B35" t="s">
        <v>149</v>
      </c>
      <c r="C35" t="s">
        <v>150</v>
      </c>
      <c r="D35" t="s">
        <v>76</v>
      </c>
      <c r="E35" t="s">
        <v>53</v>
      </c>
      <c r="F35" t="str">
        <f t="shared" si="0"/>
        <v>118005</v>
      </c>
      <c r="G35">
        <f t="shared" si="1"/>
        <v>1832</v>
      </c>
      <c r="H35" s="7">
        <f t="shared" si="2"/>
        <v>1.5287432095262732E-2</v>
      </c>
    </row>
    <row r="36" spans="2:8" x14ac:dyDescent="0.25">
      <c r="B36" t="s">
        <v>151</v>
      </c>
      <c r="C36" t="s">
        <v>152</v>
      </c>
      <c r="D36" t="s">
        <v>76</v>
      </c>
      <c r="E36" t="s">
        <v>77</v>
      </c>
      <c r="F36" t="str">
        <f t="shared" si="0"/>
        <v>118005</v>
      </c>
      <c r="G36">
        <f t="shared" si="1"/>
        <v>1832</v>
      </c>
      <c r="H36" s="7">
        <f t="shared" si="2"/>
        <v>1.5287432095262732E-2</v>
      </c>
    </row>
    <row r="37" spans="2:8" x14ac:dyDescent="0.25">
      <c r="B37" t="s">
        <v>153</v>
      </c>
      <c r="C37" t="s">
        <v>154</v>
      </c>
      <c r="D37" t="s">
        <v>155</v>
      </c>
      <c r="E37" t="s">
        <v>77</v>
      </c>
      <c r="F37" t="str">
        <f t="shared" si="0"/>
        <v>105152</v>
      </c>
      <c r="G37">
        <f t="shared" si="1"/>
        <v>14685</v>
      </c>
      <c r="H37" s="7">
        <f t="shared" si="2"/>
        <v>0.12254145213915568</v>
      </c>
    </row>
    <row r="38" spans="2:8" x14ac:dyDescent="0.25">
      <c r="B38" t="s">
        <v>156</v>
      </c>
      <c r="C38" t="s">
        <v>157</v>
      </c>
      <c r="D38" t="s">
        <v>158</v>
      </c>
      <c r="E38" t="s">
        <v>77</v>
      </c>
      <c r="F38" t="str">
        <f>LEFT(D38,4)</f>
        <v>1722</v>
      </c>
      <c r="G38">
        <f t="shared" si="1"/>
        <v>118115</v>
      </c>
      <c r="H38" s="7">
        <f t="shared" si="2"/>
        <v>0.98563048140390697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D313-7644-439F-AC50-1A3B713E15F1}">
  <dimension ref="A1:S34"/>
  <sheetViews>
    <sheetView showGridLines="0"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6.28515625" bestFit="1" customWidth="1"/>
    <col min="2" max="2" width="12.140625" customWidth="1"/>
    <col min="3" max="4" width="14.85546875" hidden="1" customWidth="1"/>
    <col min="5" max="5" width="35.5703125" customWidth="1"/>
    <col min="6" max="6" width="88" bestFit="1" customWidth="1"/>
    <col min="8" max="8" width="14.42578125" bestFit="1" customWidth="1"/>
    <col min="9" max="9" width="9.5703125" bestFit="1" customWidth="1"/>
    <col min="10" max="10" width="8.42578125" bestFit="1" customWidth="1"/>
    <col min="11" max="11" width="23.5703125" customWidth="1"/>
    <col min="12" max="12" width="17" customWidth="1"/>
    <col min="13" max="16" width="29.5703125" customWidth="1"/>
    <col min="17" max="17" width="26.85546875" customWidth="1"/>
    <col min="18" max="18" width="42" customWidth="1"/>
    <col min="19" max="19" width="47.7109375" customWidth="1"/>
  </cols>
  <sheetData>
    <row r="1" spans="1:19" x14ac:dyDescent="0.25">
      <c r="E1" s="20" t="s">
        <v>54</v>
      </c>
      <c r="F1" s="20"/>
      <c r="G1" s="16" t="s">
        <v>165</v>
      </c>
      <c r="H1" s="16"/>
      <c r="I1" s="6"/>
    </row>
    <row r="2" spans="1:19" ht="30" x14ac:dyDescent="0.25">
      <c r="A2" s="1" t="s">
        <v>162</v>
      </c>
      <c r="B2" s="2" t="s">
        <v>38</v>
      </c>
      <c r="C2" s="1" t="s">
        <v>3</v>
      </c>
      <c r="D2" s="1" t="s">
        <v>61</v>
      </c>
      <c r="E2" s="5" t="s">
        <v>5</v>
      </c>
      <c r="F2" s="5" t="s">
        <v>6</v>
      </c>
      <c r="G2" s="4" t="s">
        <v>39</v>
      </c>
      <c r="H2" s="4" t="s">
        <v>40</v>
      </c>
      <c r="I2" s="4" t="s">
        <v>0</v>
      </c>
      <c r="J2" s="1" t="s">
        <v>62</v>
      </c>
      <c r="K2" s="1" t="s">
        <v>1</v>
      </c>
      <c r="L2" s="1" t="s">
        <v>41</v>
      </c>
      <c r="M2" s="1" t="s">
        <v>4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42</v>
      </c>
      <c r="S2" s="1" t="s">
        <v>2</v>
      </c>
    </row>
    <row r="3" spans="1:19" s="9" customFormat="1" ht="75" x14ac:dyDescent="0.25">
      <c r="A3" s="9">
        <v>0</v>
      </c>
      <c r="B3" s="9" t="s">
        <v>160</v>
      </c>
      <c r="D3" s="10">
        <v>1</v>
      </c>
      <c r="E3" s="11" t="str">
        <f>info!C7</f>
        <v xml:space="preserve">hotel                           </v>
      </c>
      <c r="F3" s="11" t="s">
        <v>7</v>
      </c>
      <c r="G3" s="9" t="str">
        <f>VLOOKUP($E3,info!$C$7:$H$38,3,0)</f>
        <v xml:space="preserve">object </v>
      </c>
      <c r="H3" s="9" t="s">
        <v>57</v>
      </c>
      <c r="I3" s="9">
        <f>VLOOKUP($E3,info!$C$7:$H$38,5,0)</f>
        <v>1832</v>
      </c>
      <c r="J3" s="12">
        <f>VLOOKUP($E3,info!$C$7:$H$38,6,0)</f>
        <v>1.5287432095262732E-2</v>
      </c>
      <c r="K3" s="9" t="s">
        <v>64</v>
      </c>
      <c r="L3" s="9" t="s">
        <v>55</v>
      </c>
      <c r="M3" s="13" t="s">
        <v>65</v>
      </c>
      <c r="N3" s="9" t="s">
        <v>56</v>
      </c>
      <c r="O3" s="9" t="s">
        <v>164</v>
      </c>
      <c r="P3" s="9" t="s">
        <v>56</v>
      </c>
      <c r="Q3" s="13" t="s">
        <v>168</v>
      </c>
      <c r="R3" s="9" t="s">
        <v>63</v>
      </c>
    </row>
    <row r="4" spans="1:19" s="9" customFormat="1" ht="75" x14ac:dyDescent="0.25">
      <c r="A4" s="9">
        <v>1</v>
      </c>
      <c r="B4" s="9" t="s">
        <v>160</v>
      </c>
      <c r="D4" s="10">
        <v>2</v>
      </c>
      <c r="E4" s="11" t="str">
        <f>info!C8</f>
        <v xml:space="preserve">is_canceled                     </v>
      </c>
      <c r="F4" s="11" t="s">
        <v>8</v>
      </c>
      <c r="G4" s="9" t="str">
        <f>VLOOKUP($E4,info!$C$7:$H$38,3,0)</f>
        <v xml:space="preserve">object </v>
      </c>
      <c r="H4" s="9" t="s">
        <v>176</v>
      </c>
      <c r="I4" s="9">
        <f>VLOOKUP($E4,info!$C$7:$H$38,5,0)</f>
        <v>1832</v>
      </c>
      <c r="J4" s="12">
        <f>VLOOKUP($E4,info!$C$7:$H$38,6,0)</f>
        <v>1.5287432095262732E-2</v>
      </c>
      <c r="K4" s="9" t="s">
        <v>64</v>
      </c>
      <c r="L4" s="9" t="s">
        <v>55</v>
      </c>
      <c r="M4" s="13" t="s">
        <v>166</v>
      </c>
      <c r="N4" s="9" t="s">
        <v>56</v>
      </c>
      <c r="O4" s="9" t="s">
        <v>167</v>
      </c>
      <c r="P4" s="9" t="s">
        <v>56</v>
      </c>
      <c r="Q4" s="13" t="s">
        <v>169</v>
      </c>
      <c r="R4" s="9" t="s">
        <v>63</v>
      </c>
    </row>
    <row r="5" spans="1:19" s="9" customFormat="1" x14ac:dyDescent="0.25">
      <c r="A5" s="9">
        <v>2</v>
      </c>
      <c r="B5" s="9" t="s">
        <v>160</v>
      </c>
      <c r="D5" s="9">
        <v>3</v>
      </c>
      <c r="E5" s="13" t="str">
        <f>info!C9</f>
        <v xml:space="preserve">lead_time                       </v>
      </c>
      <c r="F5" s="13" t="s">
        <v>9</v>
      </c>
      <c r="G5" s="9" t="str">
        <f>VLOOKUP($E5,info!$C$7:$H$38,3,0)</f>
        <v>float64</v>
      </c>
      <c r="I5" s="9">
        <f>VLOOKUP($E5,info!$C$7:$H$38,5,0)</f>
        <v>1732</v>
      </c>
      <c r="J5" s="12">
        <f>VLOOKUP($E5,info!$C$7:$H$38,6,0)</f>
        <v>1.4452965277835727E-2</v>
      </c>
    </row>
    <row r="6" spans="1:19" s="9" customFormat="1" ht="75" x14ac:dyDescent="0.25">
      <c r="A6" s="9">
        <v>3</v>
      </c>
      <c r="B6" s="9" t="s">
        <v>160</v>
      </c>
      <c r="D6" s="9">
        <v>4</v>
      </c>
      <c r="E6" s="13" t="str">
        <f>info!C10</f>
        <v xml:space="preserve">arrival_date_year               </v>
      </c>
      <c r="F6" s="13" t="s">
        <v>10</v>
      </c>
      <c r="G6" s="9" t="str">
        <f>VLOOKUP($E6,info!$C$7:$H$38,3,0)</f>
        <v>float64</v>
      </c>
      <c r="H6" s="9" t="s">
        <v>170</v>
      </c>
      <c r="I6" s="9">
        <f>VLOOKUP($E6,info!$C$7:$H$38,5,0)</f>
        <v>55814</v>
      </c>
      <c r="J6" s="12">
        <f>VLOOKUP($E6,info!$C$7:$H$38,6,0)</f>
        <v>0.46574930947870857</v>
      </c>
      <c r="K6" s="9" t="s">
        <v>64</v>
      </c>
      <c r="L6" s="9" t="s">
        <v>55</v>
      </c>
      <c r="M6" s="13" t="s">
        <v>172</v>
      </c>
      <c r="N6" s="9" t="s">
        <v>56</v>
      </c>
      <c r="O6" s="9" t="s">
        <v>171</v>
      </c>
      <c r="P6" s="9" t="s">
        <v>56</v>
      </c>
      <c r="Q6" s="13" t="s">
        <v>173</v>
      </c>
      <c r="R6" s="9" t="s">
        <v>63</v>
      </c>
    </row>
    <row r="7" spans="1:19" s="9" customFormat="1" x14ac:dyDescent="0.25">
      <c r="A7" s="9">
        <v>4</v>
      </c>
      <c r="B7" s="9" t="s">
        <v>160</v>
      </c>
      <c r="D7" s="10">
        <v>5</v>
      </c>
      <c r="E7" s="11" t="str">
        <f>info!C11</f>
        <v xml:space="preserve">arrival_date_month              </v>
      </c>
      <c r="F7" s="11" t="s">
        <v>11</v>
      </c>
      <c r="G7" s="9" t="str">
        <f>VLOOKUP($E7,info!$C$7:$H$38,3,0)</f>
        <v xml:space="preserve">object </v>
      </c>
      <c r="H7" s="9" t="s">
        <v>170</v>
      </c>
      <c r="I7" s="9">
        <f>VLOOKUP($E7,info!$C$7:$H$38,5,0)</f>
        <v>1832</v>
      </c>
      <c r="J7" s="12">
        <f>VLOOKUP($E7,info!$C$7:$H$38,6,0)</f>
        <v>1.5287432095262732E-2</v>
      </c>
      <c r="K7" s="9" t="s">
        <v>64</v>
      </c>
    </row>
    <row r="8" spans="1:19" s="9" customFormat="1" x14ac:dyDescent="0.25">
      <c r="A8" s="17">
        <v>5</v>
      </c>
      <c r="B8" s="17" t="s">
        <v>160</v>
      </c>
      <c r="D8" s="9">
        <v>6</v>
      </c>
      <c r="E8" s="18" t="str">
        <f>info!C12</f>
        <v xml:space="preserve">arrival_date_week_number        </v>
      </c>
      <c r="F8" s="18" t="s">
        <v>12</v>
      </c>
      <c r="G8" s="17" t="str">
        <f>VLOOKUP($E8,info!$C$7:$H$38,3,0)</f>
        <v>float64</v>
      </c>
      <c r="H8" s="17" t="s">
        <v>170</v>
      </c>
      <c r="I8" s="17">
        <f>VLOOKUP($E8,info!$C$7:$H$38,5,0)</f>
        <v>20170</v>
      </c>
      <c r="J8" s="19">
        <f>VLOOKUP($E8,info!$C$7:$H$38,6,0)</f>
        <v>0.16831195707502691</v>
      </c>
      <c r="K8" s="17"/>
      <c r="L8" s="17"/>
      <c r="M8" s="17"/>
      <c r="N8" s="17"/>
      <c r="O8" s="17"/>
      <c r="P8" s="17"/>
      <c r="Q8" s="17"/>
      <c r="R8" s="17"/>
      <c r="S8" s="17" t="s">
        <v>178</v>
      </c>
    </row>
    <row r="9" spans="1:19" s="9" customFormat="1" x14ac:dyDescent="0.25">
      <c r="A9" s="9">
        <v>6</v>
      </c>
      <c r="B9" s="9" t="s">
        <v>160</v>
      </c>
      <c r="D9" s="9">
        <v>7</v>
      </c>
      <c r="E9" s="13" t="str">
        <f>info!C13</f>
        <v xml:space="preserve">arrival_date_day_of_month       </v>
      </c>
      <c r="F9" s="13" t="s">
        <v>13</v>
      </c>
      <c r="G9" s="9" t="str">
        <f>VLOOKUP($E9,info!$C$7:$H$38,3,0)</f>
        <v>float64</v>
      </c>
      <c r="H9" s="9" t="s">
        <v>170</v>
      </c>
      <c r="I9" s="9">
        <f>VLOOKUP($E9,info!$C$7:$H$38,5,0)</f>
        <v>1951</v>
      </c>
      <c r="J9" s="12">
        <f>VLOOKUP($E9,info!$C$7:$H$38,6,0)</f>
        <v>1.6280447608000868E-2</v>
      </c>
      <c r="P9" s="9" t="s">
        <v>177</v>
      </c>
    </row>
    <row r="10" spans="1:19" s="9" customFormat="1" x14ac:dyDescent="0.25">
      <c r="A10" s="9">
        <v>7</v>
      </c>
      <c r="B10" s="9" t="s">
        <v>160</v>
      </c>
      <c r="D10" s="9">
        <v>8</v>
      </c>
      <c r="E10" s="13" t="str">
        <f>info!C14</f>
        <v xml:space="preserve">stays_in_weekend_nights         </v>
      </c>
      <c r="F10" s="13" t="s">
        <v>14</v>
      </c>
      <c r="G10" s="9" t="str">
        <f>VLOOKUP($E10,info!$C$7:$H$38,3,0)</f>
        <v>float64</v>
      </c>
      <c r="H10" s="9" t="s">
        <v>170</v>
      </c>
      <c r="I10" s="9">
        <f>VLOOKUP($E10,info!$C$7:$H$38,5,0)</f>
        <v>1732</v>
      </c>
      <c r="J10" s="12">
        <f>VLOOKUP($E10,info!$C$7:$H$38,6,0)</f>
        <v>1.4452965277835727E-2</v>
      </c>
    </row>
    <row r="11" spans="1:19" s="9" customFormat="1" x14ac:dyDescent="0.25">
      <c r="A11" s="9">
        <v>8</v>
      </c>
      <c r="B11" s="9" t="s">
        <v>160</v>
      </c>
      <c r="D11" s="9">
        <v>9</v>
      </c>
      <c r="E11" s="13" t="str">
        <f>info!C15</f>
        <v xml:space="preserve">stays_in_week_nights            </v>
      </c>
      <c r="F11" s="13" t="s">
        <v>15</v>
      </c>
      <c r="G11" s="9" t="str">
        <f>VLOOKUP($E11,info!$C$7:$H$38,3,0)</f>
        <v>float64</v>
      </c>
      <c r="H11" s="9" t="s">
        <v>170</v>
      </c>
      <c r="I11" s="9">
        <f>VLOOKUP($E11,info!$C$7:$H$38,5,0)</f>
        <v>1732</v>
      </c>
      <c r="J11" s="12">
        <f>VLOOKUP($E11,info!$C$7:$H$38,6,0)</f>
        <v>1.4452965277835727E-2</v>
      </c>
    </row>
    <row r="12" spans="1:19" s="9" customFormat="1" x14ac:dyDescent="0.25">
      <c r="A12" s="9">
        <v>9</v>
      </c>
      <c r="B12" s="9" t="s">
        <v>160</v>
      </c>
      <c r="D12" s="9">
        <v>10</v>
      </c>
      <c r="E12" s="13" t="str">
        <f>info!C16</f>
        <v xml:space="preserve">adults                          </v>
      </c>
      <c r="F12" s="13" t="s">
        <v>16</v>
      </c>
      <c r="G12" s="9" t="str">
        <f>VLOOKUP($E12,info!$C$7:$H$38,3,0)</f>
        <v>float64</v>
      </c>
      <c r="H12" s="9" t="s">
        <v>170</v>
      </c>
      <c r="I12" s="9">
        <f>VLOOKUP($E12,info!$C$7:$H$38,5,0)</f>
        <v>1804</v>
      </c>
      <c r="J12" s="12">
        <f>VLOOKUP($E12,info!$C$7:$H$38,6,0)</f>
        <v>1.5053781386383171E-2</v>
      </c>
    </row>
    <row r="13" spans="1:19" s="9" customFormat="1" x14ac:dyDescent="0.25">
      <c r="A13" s="9">
        <v>10</v>
      </c>
      <c r="B13" s="9" t="s">
        <v>161</v>
      </c>
      <c r="D13" s="9">
        <v>11</v>
      </c>
      <c r="E13" s="13" t="str">
        <f>info!C17</f>
        <v xml:space="preserve">children                        </v>
      </c>
      <c r="F13" s="13" t="s">
        <v>17</v>
      </c>
      <c r="G13" s="9" t="str">
        <f>VLOOKUP($E13,info!$C$7:$H$38,3,0)</f>
        <v>float64</v>
      </c>
      <c r="H13" s="9" t="s">
        <v>170</v>
      </c>
      <c r="I13" s="9">
        <f>VLOOKUP($E13,info!$C$7:$H$38,5,0)</f>
        <v>51430</v>
      </c>
      <c r="J13" s="12">
        <f>VLOOKUP($E13,info!$C$7:$H$38,6,0)</f>
        <v>0.42916628420270869</v>
      </c>
      <c r="L13" s="9" t="s">
        <v>55</v>
      </c>
      <c r="M13" s="9" t="s">
        <v>181</v>
      </c>
    </row>
    <row r="14" spans="1:19" s="9" customFormat="1" x14ac:dyDescent="0.25">
      <c r="A14" s="9">
        <v>11</v>
      </c>
      <c r="B14" s="9" t="s">
        <v>161</v>
      </c>
      <c r="D14" s="9">
        <v>12</v>
      </c>
      <c r="E14" s="13" t="str">
        <f>info!C18</f>
        <v xml:space="preserve">babies                          </v>
      </c>
      <c r="F14" s="13" t="s">
        <v>18</v>
      </c>
      <c r="G14" s="9" t="str">
        <f>VLOOKUP($E14,info!$C$7:$H$38,3,0)</f>
        <v>float64</v>
      </c>
      <c r="H14" s="9" t="s">
        <v>170</v>
      </c>
      <c r="I14" s="9">
        <f>VLOOKUP($E14,info!$C$7:$H$38,5,0)</f>
        <v>1801</v>
      </c>
      <c r="J14" s="12">
        <f>VLOOKUP($E14,info!$C$7:$H$38,6,0)</f>
        <v>1.502874738186036E-2</v>
      </c>
      <c r="L14" s="9" t="s">
        <v>55</v>
      </c>
      <c r="M14" s="9" t="s">
        <v>180</v>
      </c>
    </row>
    <row r="15" spans="1:19" s="9" customFormat="1" ht="75" x14ac:dyDescent="0.25">
      <c r="A15" s="9">
        <v>12</v>
      </c>
      <c r="B15" s="9" t="s">
        <v>161</v>
      </c>
      <c r="D15" s="10">
        <v>13</v>
      </c>
      <c r="E15" s="11" t="str">
        <f>info!C19</f>
        <v xml:space="preserve">meal                            </v>
      </c>
      <c r="F15" s="11" t="s">
        <v>19</v>
      </c>
      <c r="G15" s="9" t="str">
        <f>VLOOKUP($E15,info!$C$7:$H$38,3,0)</f>
        <v xml:space="preserve">object </v>
      </c>
      <c r="I15" s="9">
        <f>VLOOKUP($E15,info!$C$7:$H$38,5,0)</f>
        <v>1832</v>
      </c>
      <c r="J15" s="12">
        <f>VLOOKUP($E15,info!$C$7:$H$38,6,0)</f>
        <v>1.5287432095262732E-2</v>
      </c>
      <c r="L15" s="9" t="s">
        <v>55</v>
      </c>
      <c r="M15" s="8" t="s">
        <v>182</v>
      </c>
    </row>
    <row r="16" spans="1:19" s="9" customFormat="1" x14ac:dyDescent="0.25">
      <c r="A16" s="9">
        <v>13</v>
      </c>
      <c r="B16" s="9" t="s">
        <v>161</v>
      </c>
      <c r="D16" s="10">
        <v>14</v>
      </c>
      <c r="E16" s="11" t="str">
        <f>info!C20</f>
        <v xml:space="preserve">country                         </v>
      </c>
      <c r="F16" s="11" t="s">
        <v>20</v>
      </c>
      <c r="G16" s="9" t="str">
        <f>VLOOKUP($E16,info!$C$7:$H$38,3,0)</f>
        <v xml:space="preserve">object </v>
      </c>
      <c r="I16" s="9">
        <f>VLOOKUP($E16,info!$C$7:$H$38,5,0)</f>
        <v>55586</v>
      </c>
      <c r="J16" s="12">
        <f>VLOOKUP($E16,info!$C$7:$H$38,6,0)</f>
        <v>0.46384672513497499</v>
      </c>
      <c r="L16" s="9" t="s">
        <v>55</v>
      </c>
      <c r="M16" t="s">
        <v>183</v>
      </c>
    </row>
    <row r="17" spans="1:19" s="9" customFormat="1" ht="30" x14ac:dyDescent="0.25">
      <c r="A17" s="9">
        <v>14</v>
      </c>
      <c r="B17" s="9" t="s">
        <v>161</v>
      </c>
      <c r="D17" s="10">
        <v>15</v>
      </c>
      <c r="E17" s="11" t="str">
        <f>info!C21</f>
        <v xml:space="preserve">market_segment                  </v>
      </c>
      <c r="F17" s="11" t="s">
        <v>21</v>
      </c>
      <c r="G17" s="9" t="str">
        <f>VLOOKUP($E17,info!$C$7:$H$38,3,0)</f>
        <v xml:space="preserve">object </v>
      </c>
      <c r="I17" s="9">
        <f>VLOOKUP($E17,info!$C$7:$H$38,5,0)</f>
        <v>60597</v>
      </c>
      <c r="J17" s="12">
        <f>VLOOKUP($E17,info!$C$7:$H$38,6,0)</f>
        <v>0.50566185735624225</v>
      </c>
      <c r="L17" s="9" t="s">
        <v>55</v>
      </c>
      <c r="M17" s="8" t="s">
        <v>184</v>
      </c>
    </row>
    <row r="18" spans="1:19" s="9" customFormat="1" x14ac:dyDescent="0.25">
      <c r="A18" s="9">
        <v>15</v>
      </c>
      <c r="B18" s="9" t="s">
        <v>161</v>
      </c>
      <c r="D18" s="10">
        <v>16</v>
      </c>
      <c r="E18" s="11" t="str">
        <f>info!C22</f>
        <v xml:space="preserve">distribution_channel            </v>
      </c>
      <c r="F18" s="11" t="s">
        <v>22</v>
      </c>
      <c r="G18" s="9" t="str">
        <f>VLOOKUP($E18,info!$C$7:$H$38,3,0)</f>
        <v xml:space="preserve">object </v>
      </c>
      <c r="I18" s="9">
        <f>VLOOKUP($E18,info!$C$7:$H$38,5,0)</f>
        <v>15298</v>
      </c>
      <c r="J18" s="12">
        <f>VLOOKUP($E18,info!$C$7:$H$38,6,0)</f>
        <v>0.12765673372998323</v>
      </c>
      <c r="L18" s="9" t="s">
        <v>55</v>
      </c>
      <c r="M18" t="s">
        <v>185</v>
      </c>
    </row>
    <row r="19" spans="1:19" s="9" customFormat="1" x14ac:dyDescent="0.25">
      <c r="A19" s="9">
        <v>16</v>
      </c>
      <c r="B19" s="9" t="s">
        <v>161</v>
      </c>
      <c r="D19" s="9">
        <v>17</v>
      </c>
      <c r="E19" s="13" t="str">
        <f>info!C23</f>
        <v xml:space="preserve">is_repeated_guest               </v>
      </c>
      <c r="F19" s="13" t="s">
        <v>23</v>
      </c>
      <c r="G19" s="9" t="str">
        <f>VLOOKUP($E19,info!$C$7:$H$38,3,0)</f>
        <v>float64</v>
      </c>
      <c r="I19" s="9">
        <f>VLOOKUP($E19,info!$C$7:$H$38,5,0)</f>
        <v>6844</v>
      </c>
      <c r="J19" s="12">
        <f>VLOOKUP($E19,info!$C$7:$H$38,6,0)</f>
        <v>5.7110908984704223E-2</v>
      </c>
      <c r="M19"/>
    </row>
    <row r="20" spans="1:19" s="9" customFormat="1" x14ac:dyDescent="0.25">
      <c r="A20" s="9">
        <v>17</v>
      </c>
      <c r="B20" s="9" t="s">
        <v>161</v>
      </c>
      <c r="D20" s="9">
        <v>18</v>
      </c>
      <c r="E20" s="13" t="str">
        <f>info!C24</f>
        <v xml:space="preserve">previous_cancellations          </v>
      </c>
      <c r="F20" s="13" t="s">
        <v>24</v>
      </c>
      <c r="G20" s="9" t="str">
        <f>VLOOKUP($E20,info!$C$7:$H$38,3,0)</f>
        <v>float64</v>
      </c>
      <c r="I20" s="9">
        <f>VLOOKUP($E20,info!$C$7:$H$38,5,0)</f>
        <v>44667</v>
      </c>
      <c r="J20" s="12">
        <f>VLOOKUP($E20,info!$C$7:$H$38,6,0)</f>
        <v>0.37273129334012034</v>
      </c>
    </row>
    <row r="21" spans="1:19" s="9" customFormat="1" x14ac:dyDescent="0.25">
      <c r="A21" s="9">
        <v>18</v>
      </c>
      <c r="B21" s="9" t="s">
        <v>161</v>
      </c>
      <c r="D21" s="9">
        <v>19</v>
      </c>
      <c r="E21" s="13" t="str">
        <f>info!C25</f>
        <v xml:space="preserve">previous_bookings_not_canceled  </v>
      </c>
      <c r="F21" s="13" t="s">
        <v>25</v>
      </c>
      <c r="G21" s="9" t="str">
        <f>VLOOKUP($E21,info!$C$7:$H$38,3,0)</f>
        <v>float64</v>
      </c>
      <c r="I21" s="9">
        <f>VLOOKUP($E21,info!$C$7:$H$38,5,0)</f>
        <v>1832</v>
      </c>
      <c r="J21" s="12">
        <f>VLOOKUP($E21,info!$C$7:$H$38,6,0)</f>
        <v>1.5287432095262732E-2</v>
      </c>
    </row>
    <row r="22" spans="1:19" s="9" customFormat="1" x14ac:dyDescent="0.25">
      <c r="A22" s="9">
        <v>19</v>
      </c>
      <c r="B22" s="9" t="s">
        <v>161</v>
      </c>
      <c r="D22" s="10">
        <v>20</v>
      </c>
      <c r="E22" s="11" t="str">
        <f>info!C26</f>
        <v xml:space="preserve">reserved_room_type              </v>
      </c>
      <c r="F22" s="11" t="s">
        <v>26</v>
      </c>
      <c r="G22" s="9" t="str">
        <f>VLOOKUP($E22,info!$C$7:$H$38,3,0)</f>
        <v xml:space="preserve">object </v>
      </c>
      <c r="I22" s="9">
        <f>VLOOKUP($E22,info!$C$7:$H$38,5,0)</f>
        <v>41639</v>
      </c>
      <c r="J22" s="12">
        <f>VLOOKUP($E22,info!$C$7:$H$38,6,0)</f>
        <v>0.34746363810843062</v>
      </c>
      <c r="L22" s="9" t="s">
        <v>55</v>
      </c>
      <c r="M22" s="9" t="s">
        <v>175</v>
      </c>
      <c r="P22" s="9" t="s">
        <v>56</v>
      </c>
      <c r="S22" s="9" t="s">
        <v>179</v>
      </c>
    </row>
    <row r="23" spans="1:19" s="9" customFormat="1" x14ac:dyDescent="0.25">
      <c r="A23" s="9">
        <v>20</v>
      </c>
      <c r="B23" s="9" t="s">
        <v>161</v>
      </c>
      <c r="D23" s="10">
        <v>21</v>
      </c>
      <c r="E23" s="11" t="str">
        <f>info!C27</f>
        <v xml:space="preserve">assigned_room_type              </v>
      </c>
      <c r="F23" s="11" t="s">
        <v>27</v>
      </c>
      <c r="G23" s="9" t="str">
        <f>VLOOKUP($E23,info!$C$7:$H$38,3,0)</f>
        <v xml:space="preserve">object </v>
      </c>
      <c r="I23" s="9">
        <f>VLOOKUP($E23,info!$C$7:$H$38,5,0)</f>
        <v>1832</v>
      </c>
      <c r="J23" s="12">
        <f>VLOOKUP($E23,info!$C$7:$H$38,6,0)</f>
        <v>1.5287432095262732E-2</v>
      </c>
      <c r="L23" s="9" t="s">
        <v>55</v>
      </c>
      <c r="M23" s="9" t="s">
        <v>174</v>
      </c>
      <c r="P23" s="9" t="s">
        <v>56</v>
      </c>
    </row>
    <row r="24" spans="1:19" s="9" customFormat="1" x14ac:dyDescent="0.25">
      <c r="A24" s="9">
        <v>21</v>
      </c>
      <c r="B24" s="9" t="s">
        <v>159</v>
      </c>
      <c r="D24" s="9">
        <v>22</v>
      </c>
      <c r="E24" s="13" t="str">
        <f>info!C28</f>
        <v xml:space="preserve">booking_changes                 </v>
      </c>
      <c r="F24" s="13" t="s">
        <v>28</v>
      </c>
      <c r="G24" s="9" t="str">
        <f>VLOOKUP($E24,info!$C$7:$H$38,3,0)</f>
        <v>float64</v>
      </c>
      <c r="I24" s="9">
        <f>VLOOKUP($E24,info!$C$7:$H$38,5,0)</f>
        <v>1811</v>
      </c>
      <c r="J24" s="12">
        <f>VLOOKUP($E24,info!$C$7:$H$38,6,0)</f>
        <v>1.5112194063603061E-2</v>
      </c>
    </row>
    <row r="25" spans="1:19" s="9" customFormat="1" x14ac:dyDescent="0.25">
      <c r="A25" s="9">
        <v>22</v>
      </c>
      <c r="B25" s="9" t="s">
        <v>159</v>
      </c>
      <c r="D25" s="9">
        <v>23</v>
      </c>
      <c r="E25" s="13" t="str">
        <f>info!C29</f>
        <v xml:space="preserve">agent                           </v>
      </c>
      <c r="F25" s="13" t="s">
        <v>29</v>
      </c>
      <c r="G25" s="9" t="str">
        <f>VLOOKUP($E25,info!$C$7:$H$38,3,0)</f>
        <v>float64</v>
      </c>
      <c r="I25" s="9">
        <f>VLOOKUP($E25,info!$C$7:$H$38,5,0)</f>
        <v>17982</v>
      </c>
      <c r="J25" s="12">
        <f>VLOOKUP($E25,info!$C$7:$H$38,6,0)</f>
        <v>0.15005382310972404</v>
      </c>
    </row>
    <row r="26" spans="1:19" s="9" customFormat="1" x14ac:dyDescent="0.25">
      <c r="A26" s="9">
        <v>23</v>
      </c>
      <c r="B26" s="9" t="s">
        <v>159</v>
      </c>
      <c r="D26" s="9">
        <v>24</v>
      </c>
      <c r="E26" s="13" t="str">
        <f>info!C30</f>
        <v xml:space="preserve">company                         </v>
      </c>
      <c r="F26" s="13" t="s">
        <v>30</v>
      </c>
      <c r="G26" s="9" t="str">
        <f>VLOOKUP($E26,info!$C$7:$H$38,3,0)</f>
        <v>float64</v>
      </c>
      <c r="I26" s="9">
        <f>VLOOKUP($E26,info!$C$7:$H$38,5,0)</f>
        <v>115988</v>
      </c>
      <c r="J26" s="12">
        <f>VLOOKUP($E26,info!$C$7:$H$38,6,0)</f>
        <v>0.96788137219723458</v>
      </c>
    </row>
    <row r="27" spans="1:19" s="9" customFormat="1" x14ac:dyDescent="0.25">
      <c r="A27" s="9">
        <v>24</v>
      </c>
      <c r="B27" s="9" t="s">
        <v>159</v>
      </c>
      <c r="D27" s="9">
        <v>25</v>
      </c>
      <c r="E27" s="13" t="str">
        <f>info!C31</f>
        <v xml:space="preserve">days_in_waiting_list            </v>
      </c>
      <c r="F27" s="13" t="s">
        <v>31</v>
      </c>
      <c r="G27" s="9" t="str">
        <f>VLOOKUP($E27,info!$C$7:$H$38,3,0)</f>
        <v>float64</v>
      </c>
      <c r="I27" s="9">
        <f>VLOOKUP($E27,info!$C$7:$H$38,5,0)</f>
        <v>1832</v>
      </c>
      <c r="J27" s="12">
        <f>VLOOKUP($E27,info!$C$7:$H$38,6,0)</f>
        <v>1.5287432095262732E-2</v>
      </c>
    </row>
    <row r="28" spans="1:19" s="9" customFormat="1" x14ac:dyDescent="0.25">
      <c r="A28" s="9">
        <v>25</v>
      </c>
      <c r="B28" s="9" t="s">
        <v>159</v>
      </c>
      <c r="D28" s="10">
        <v>26</v>
      </c>
      <c r="E28" s="11" t="str">
        <f>info!C32</f>
        <v xml:space="preserve">customer_type                   </v>
      </c>
      <c r="F28" s="11" t="s">
        <v>32</v>
      </c>
      <c r="G28" s="9" t="str">
        <f>VLOOKUP($E28,info!$C$7:$H$38,3,0)</f>
        <v xml:space="preserve">object </v>
      </c>
      <c r="I28" s="9">
        <f>VLOOKUP($E28,info!$C$7:$H$38,5,0)</f>
        <v>26925</v>
      </c>
      <c r="J28" s="12">
        <f>VLOOKUP($E28,info!$C$7:$H$38,6,0)</f>
        <v>0.22468019059222111</v>
      </c>
    </row>
    <row r="29" spans="1:19" s="9" customFormat="1" x14ac:dyDescent="0.25">
      <c r="A29" s="9">
        <v>26</v>
      </c>
      <c r="B29" s="9" t="s">
        <v>159</v>
      </c>
      <c r="D29" s="9">
        <v>27</v>
      </c>
      <c r="E29" s="13" t="str">
        <f>info!C33</f>
        <v xml:space="preserve">adr                             </v>
      </c>
      <c r="F29" s="13" t="s">
        <v>33</v>
      </c>
      <c r="G29" s="9" t="str">
        <f>VLOOKUP($E29,info!$C$7:$H$38,3,0)</f>
        <v>float64</v>
      </c>
      <c r="I29" s="9">
        <f>VLOOKUP($E29,info!$C$7:$H$38,5,0)</f>
        <v>1832</v>
      </c>
      <c r="J29" s="12">
        <f>VLOOKUP($E29,info!$C$7:$H$38,6,0)</f>
        <v>1.5287432095262732E-2</v>
      </c>
    </row>
    <row r="30" spans="1:19" s="9" customFormat="1" x14ac:dyDescent="0.25">
      <c r="A30" s="9">
        <v>27</v>
      </c>
      <c r="B30" s="9" t="s">
        <v>159</v>
      </c>
      <c r="D30" s="9">
        <v>28</v>
      </c>
      <c r="E30" s="13" t="str">
        <f>info!C34</f>
        <v xml:space="preserve">required_car_parking_spaces     </v>
      </c>
      <c r="F30" s="13" t="s">
        <v>34</v>
      </c>
      <c r="G30" s="9" t="str">
        <f>VLOOKUP($E30,info!$C$7:$H$38,3,0)</f>
        <v>float64</v>
      </c>
      <c r="I30" s="9">
        <f>VLOOKUP($E30,info!$C$7:$H$38,5,0)</f>
        <v>1832</v>
      </c>
      <c r="J30" s="12">
        <f>VLOOKUP($E30,info!$C$7:$H$38,6,0)</f>
        <v>1.5287432095262732E-2</v>
      </c>
    </row>
    <row r="31" spans="1:19" s="9" customFormat="1" x14ac:dyDescent="0.25">
      <c r="A31" s="9">
        <v>28</v>
      </c>
      <c r="B31" s="9" t="s">
        <v>159</v>
      </c>
      <c r="D31" s="9">
        <v>29</v>
      </c>
      <c r="E31" s="13" t="str">
        <f>info!C35</f>
        <v xml:space="preserve">total_of_special_requests       </v>
      </c>
      <c r="F31" s="13" t="s">
        <v>35</v>
      </c>
      <c r="G31" s="9" t="str">
        <f>VLOOKUP($E31,info!$C$7:$H$38,3,0)</f>
        <v>float64</v>
      </c>
      <c r="I31" s="9">
        <f>VLOOKUP($E31,info!$C$7:$H$38,5,0)</f>
        <v>1832</v>
      </c>
      <c r="J31" s="12">
        <f>VLOOKUP($E31,info!$C$7:$H$38,6,0)</f>
        <v>1.5287432095262732E-2</v>
      </c>
    </row>
    <row r="32" spans="1:19" s="9" customFormat="1" x14ac:dyDescent="0.25">
      <c r="A32" s="9">
        <v>29</v>
      </c>
      <c r="B32" s="9" t="s">
        <v>159</v>
      </c>
      <c r="D32" s="10">
        <v>30</v>
      </c>
      <c r="E32" s="11" t="str">
        <f>info!C36</f>
        <v xml:space="preserve">reservation_status              </v>
      </c>
      <c r="F32" s="11" t="s">
        <v>36</v>
      </c>
      <c r="G32" s="9" t="str">
        <f>VLOOKUP($E32,info!$C$7:$H$38,3,0)</f>
        <v xml:space="preserve">object </v>
      </c>
      <c r="I32" s="9">
        <f>VLOOKUP($E32,info!$C$7:$H$38,5,0)</f>
        <v>1832</v>
      </c>
      <c r="J32" s="12">
        <f>VLOOKUP($E32,info!$C$7:$H$38,6,0)</f>
        <v>1.5287432095262732E-2</v>
      </c>
    </row>
    <row r="33" spans="1:10" s="9" customFormat="1" x14ac:dyDescent="0.25">
      <c r="A33" s="9">
        <v>30</v>
      </c>
      <c r="B33" s="9" t="s">
        <v>159</v>
      </c>
      <c r="D33" s="9">
        <v>31</v>
      </c>
      <c r="E33" s="13" t="str">
        <f>info!C37</f>
        <v xml:space="preserve">reservation_status_date         </v>
      </c>
      <c r="F33" s="13" t="s">
        <v>37</v>
      </c>
      <c r="G33" s="9" t="str">
        <f>VLOOKUP($E33,info!$C$7:$H$38,3,0)</f>
        <v xml:space="preserve">object </v>
      </c>
      <c r="I33" s="9">
        <f>VLOOKUP($E33,info!$C$7:$H$38,5,0)</f>
        <v>14685</v>
      </c>
      <c r="J33" s="12">
        <f>VLOOKUP($E33,info!$C$7:$H$38,6,0)</f>
        <v>0.12254145213915568</v>
      </c>
    </row>
    <row r="34" spans="1:10" s="9" customFormat="1" x14ac:dyDescent="0.25">
      <c r="A34" s="9">
        <v>31</v>
      </c>
      <c r="B34" s="9" t="s">
        <v>159</v>
      </c>
      <c r="D34" s="10">
        <v>32</v>
      </c>
      <c r="E34" s="14" t="str">
        <f>info!C38</f>
        <v xml:space="preserve">0                               </v>
      </c>
      <c r="F34" s="11" t="s">
        <v>60</v>
      </c>
      <c r="G34" s="9" t="str">
        <f>VLOOKUP($E34,info!$C$7:$H$38,3,0)</f>
        <v xml:space="preserve">object </v>
      </c>
      <c r="I34" s="9">
        <f>VLOOKUP($E34,info!$C$7:$H$38,5,0)</f>
        <v>118115</v>
      </c>
      <c r="J34" s="12">
        <f>VLOOKUP($E34,info!$C$7:$H$38,6,0)</f>
        <v>0.98563048140390697</v>
      </c>
    </row>
  </sheetData>
  <autoFilter ref="A2:S34" xr:uid="{7C5ED313-7644-439F-AC50-1A3B713E15F1}"/>
  <mergeCells count="1">
    <mergeCell ref="E1:F1"/>
  </mergeCells>
  <dataValidations count="1">
    <dataValidation type="list" allowBlank="1" showInputMessage="1" showErrorMessage="1" sqref="B3:B34" xr:uid="{1D438F80-12AE-42BE-BB06-CF4FE38E2EE8}">
      <formula1>"Miriam,Rocio,Patri"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descripción de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Gorgojo Lorenzana</dc:creator>
  <cp:lastModifiedBy>Rocio Gorgojo Lorenzana</cp:lastModifiedBy>
  <dcterms:created xsi:type="dcterms:W3CDTF">2023-12-19T07:25:38Z</dcterms:created>
  <dcterms:modified xsi:type="dcterms:W3CDTF">2024-01-03T12:31:02Z</dcterms:modified>
</cp:coreProperties>
</file>