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codeName="ThisWorkbook"/>
  <mc:AlternateContent xmlns:mc="http://schemas.openxmlformats.org/markup-compatibility/2006">
    <mc:Choice Requires="x15">
      <x15ac:absPath xmlns:x15ac="http://schemas.microsoft.com/office/spreadsheetml/2010/11/ac" url="C:\Git\Shredsheets\"/>
    </mc:Choice>
  </mc:AlternateContent>
  <xr:revisionPtr revIDLastSave="0" documentId="13_ncr:1_{31DEA5C2-551D-485F-BB61-1EAADB1C5C95}" xr6:coauthVersionLast="47" xr6:coauthVersionMax="47" xr10:uidLastSave="{00000000-0000-0000-0000-000000000000}"/>
  <bookViews>
    <workbookView xWindow="-120" yWindow="-120" windowWidth="51840" windowHeight="21240" xr2:uid="{00000000-000D-0000-FFFF-FFFF00000000}"/>
  </bookViews>
  <sheets>
    <sheet name="Fretboards" sheetId="1" r:id="rId1"/>
    <sheet name="Model" sheetId="2" r:id="rId2"/>
  </sheets>
  <definedNames>
    <definedName name="ExternalData_1" localSheetId="1" hidden="1">Model!#REF!</definedName>
    <definedName name="IntervalCharacters">{"W","W","h","W","W","W","h","W","W","h","W","W","W","h"}</definedName>
    <definedName name="IntervalOffset">MATCH(ModalRootNote, ReversedNotes, 0) - 1</definedName>
    <definedName name="IntervalOffset2">MATCH(ModalRootNote2, ReversedNotes, 0) - 1</definedName>
    <definedName name="IntervalPositions">{0,2,4,5,7,9,11,12,14,16,17,19,21,23,24,26,28,29,31,33,35,36,38,40,41,43,45,47,48}</definedName>
    <definedName name="ModalRootNote">INDEX(ReversedNotes,MATCH(Fretboards!$B$8,ReversedNotes,0)+INDEX(IntervalPositions,MATCH(Fretboards!$B$17,Modes,0)))</definedName>
    <definedName name="ModalRootNote2">INDEX(ReversedNotes,MATCH(Fretboards!#REF!,ReversedNotes,0)+INDEX(IntervalPositions,MATCH(Fretboards!#REF!,Modes,0)))</definedName>
    <definedName name="Modes">{"Ionian","Dorian","Phrygian","Lydian","Mixolydian","Aolian","Locrian"}</definedName>
    <definedName name="ModesWithSpacing">{"Ionian","","Dorian","","Phrygian","Lydian","","Mixolydian","","Aolian","","Locrian","Ionian","","Dorian","","Phrygian","Lydian","","Mixolydian","","Aolian","","Locrian","Ionian","","Dorian","","Phrygian","Lydian","","Mixolydian","","Aolian","","Locrian"}</definedName>
    <definedName name="Notes">{"C","C#","D","D#","E","F","F#","G","G#","A","A#","B","C","C#","D","D#","E","F","F#","G","G#","A","A#","B"}</definedName>
    <definedName name="ReversedNotes">{"C","B","A#","A","G#","G","F#","F","E","D#","D","C#","C","B","A#","A","G#","G","F#","F","E","D#","D","C#","C"}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6" i="1" l="1"/>
  <c r="X6" i="1"/>
  <c r="Y6" i="1"/>
  <c r="Z6" i="1"/>
  <c r="AA6" i="1"/>
  <c r="AB6" i="1"/>
  <c r="V6" i="1"/>
  <c r="P8" i="2"/>
  <c r="O8" i="2"/>
  <c r="N8" i="2"/>
  <c r="M8" i="2"/>
  <c r="L8" i="2"/>
  <c r="K8" i="2"/>
  <c r="J8" i="2"/>
  <c r="H6" i="2" l="1"/>
  <c r="H4" i="2"/>
  <c r="B20" i="1" l="1"/>
  <c r="B3" i="1"/>
  <c r="D9" i="1"/>
  <c r="D10" i="1"/>
  <c r="D11" i="1"/>
  <c r="D12" i="1"/>
  <c r="D13" i="1"/>
  <c r="D14" i="1"/>
  <c r="D15" i="1"/>
  <c r="D16" i="1"/>
  <c r="D8" i="1"/>
  <c r="G4" i="2" l="1"/>
  <c r="K76" i="2" l="1"/>
  <c r="O76" i="2"/>
  <c r="L76" i="2"/>
  <c r="J76" i="2"/>
  <c r="M76" i="2"/>
  <c r="P76" i="2"/>
  <c r="N76" i="2"/>
  <c r="J3" i="2"/>
  <c r="K3" i="1" s="1"/>
  <c r="K4" i="2"/>
  <c r="L4" i="2"/>
  <c r="N4" i="2"/>
  <c r="O4" i="2"/>
  <c r="P4" i="2"/>
  <c r="J4" i="2"/>
  <c r="M4" i="2"/>
  <c r="O3" i="2" l="1"/>
  <c r="U3" i="1" s="1"/>
  <c r="P3" i="2"/>
  <c r="W3" i="1" s="1"/>
  <c r="N3" i="2"/>
  <c r="S3" i="1" s="1"/>
  <c r="L3" i="2"/>
  <c r="O3" i="1" s="1"/>
  <c r="M3" i="2"/>
  <c r="Q3" i="1" s="1"/>
  <c r="K3" i="2"/>
  <c r="M3" i="1" s="1"/>
  <c r="K24" i="1" l="1"/>
  <c r="K34" i="1"/>
  <c r="E24" i="1" l="1"/>
  <c r="F24" i="1"/>
  <c r="G24" i="1"/>
  <c r="D25" i="1"/>
  <c r="D26" i="1"/>
  <c r="D27" i="1"/>
  <c r="D28" i="1"/>
  <c r="D29" i="1"/>
  <c r="Q17" i="1"/>
  <c r="J7" i="1"/>
  <c r="L7" i="1"/>
  <c r="N7" i="1"/>
  <c r="T7" i="1"/>
  <c r="V7" i="1"/>
  <c r="X7" i="1"/>
  <c r="Z7" i="1"/>
  <c r="AC17" i="1"/>
  <c r="AB17" i="1"/>
  <c r="D31" i="1" l="1"/>
  <c r="D32" i="1"/>
  <c r="D33" i="1"/>
  <c r="G6" i="2"/>
  <c r="F6" i="2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J34" i="1"/>
  <c r="I34" i="1"/>
  <c r="H34" i="1"/>
  <c r="G34" i="1"/>
  <c r="F34" i="1"/>
  <c r="E34" i="1"/>
  <c r="D30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J24" i="1"/>
  <c r="I24" i="1"/>
  <c r="H24" i="1"/>
  <c r="J17" i="1"/>
  <c r="S76" i="2" l="1"/>
  <c r="V76" i="2"/>
  <c r="W76" i="2"/>
  <c r="X76" i="2"/>
  <c r="T76" i="2"/>
  <c r="U76" i="2"/>
  <c r="R76" i="2"/>
  <c r="K13" i="2"/>
  <c r="L13" i="2"/>
  <c r="M13" i="2"/>
  <c r="N13" i="2"/>
  <c r="O13" i="2"/>
  <c r="P13" i="2"/>
  <c r="AB23" i="1" s="1"/>
  <c r="J13" i="2"/>
  <c r="J12" i="2"/>
  <c r="K20" i="1" s="1"/>
  <c r="F4" i="2"/>
  <c r="M12" i="2" l="1"/>
  <c r="X23" i="1"/>
  <c r="L12" i="2"/>
  <c r="O20" i="1" s="1"/>
  <c r="W23" i="1"/>
  <c r="O12" i="2"/>
  <c r="U20" i="1" s="1"/>
  <c r="Z23" i="1"/>
  <c r="N12" i="2"/>
  <c r="S20" i="1" s="1"/>
  <c r="Y23" i="1"/>
  <c r="P12" i="2"/>
  <c r="W20" i="1" s="1"/>
  <c r="AA23" i="1"/>
  <c r="K12" i="2"/>
  <c r="M20" i="1" s="1"/>
  <c r="V23" i="1"/>
  <c r="M17" i="2"/>
  <c r="P17" i="2"/>
  <c r="J17" i="2"/>
  <c r="K17" i="2"/>
  <c r="O17" i="2"/>
  <c r="N17" i="2"/>
  <c r="L17" i="2"/>
  <c r="Q20" i="1"/>
  <c r="E7" i="1"/>
  <c r="AC7" i="1" l="1"/>
  <c r="AB7" i="1"/>
  <c r="AA7" i="1"/>
  <c r="Y7" i="1"/>
  <c r="W7" i="1"/>
  <c r="U7" i="1"/>
  <c r="S7" i="1"/>
  <c r="R7" i="1"/>
  <c r="Q7" i="1"/>
  <c r="P7" i="1"/>
  <c r="O7" i="1"/>
  <c r="M7" i="1"/>
  <c r="K7" i="1"/>
  <c r="I7" i="1"/>
  <c r="H7" i="1"/>
  <c r="G7" i="1"/>
  <c r="F7" i="1"/>
  <c r="F17" i="1"/>
  <c r="G17" i="1"/>
  <c r="H17" i="1"/>
  <c r="I17" i="1"/>
  <c r="K17" i="1"/>
  <c r="L17" i="1"/>
  <c r="M17" i="1"/>
  <c r="N17" i="1"/>
  <c r="O17" i="1"/>
  <c r="P17" i="1"/>
  <c r="R17" i="1"/>
  <c r="S17" i="1"/>
  <c r="T17" i="1"/>
  <c r="U17" i="1"/>
  <c r="V17" i="1"/>
  <c r="W17" i="1"/>
  <c r="X17" i="1"/>
  <c r="Y17" i="1"/>
  <c r="Z17" i="1"/>
  <c r="AA17" i="1"/>
  <c r="E17" i="1"/>
  <c r="J15" i="2" l="1"/>
  <c r="J16" i="2" s="1"/>
  <c r="K21" i="1" s="1"/>
  <c r="J14" i="2" l="1"/>
  <c r="J23" i="1"/>
  <c r="K15" i="2"/>
  <c r="O15" i="2"/>
  <c r="L15" i="2"/>
  <c r="M15" i="2"/>
  <c r="P15" i="2"/>
  <c r="N15" i="2"/>
  <c r="K6" i="2"/>
  <c r="K6" i="1" s="1"/>
  <c r="L6" i="2"/>
  <c r="L6" i="1" s="1"/>
  <c r="N6" i="2"/>
  <c r="N6" i="1" s="1"/>
  <c r="P6" i="2"/>
  <c r="P6" i="1" s="1"/>
  <c r="M6" i="2"/>
  <c r="M6" i="1" s="1"/>
  <c r="O6" i="2"/>
  <c r="O6" i="1" s="1"/>
  <c r="N16" i="2" l="1"/>
  <c r="S21" i="1" s="1"/>
  <c r="N23" i="1"/>
  <c r="M16" i="2"/>
  <c r="N21" i="1" s="1"/>
  <c r="M23" i="1"/>
  <c r="P16" i="2"/>
  <c r="W21" i="1" s="1"/>
  <c r="P23" i="1"/>
  <c r="K16" i="2"/>
  <c r="M21" i="1" s="1"/>
  <c r="K23" i="1"/>
  <c r="O16" i="2"/>
  <c r="U21" i="1" s="1"/>
  <c r="O23" i="1"/>
  <c r="L16" i="2"/>
  <c r="O21" i="1" s="1"/>
  <c r="L23" i="1"/>
  <c r="O7" i="2"/>
  <c r="U4" i="1" s="1"/>
  <c r="M7" i="2"/>
  <c r="Q4" i="1" s="1"/>
  <c r="P7" i="2"/>
  <c r="W4" i="1" s="1"/>
  <c r="N7" i="2"/>
  <c r="S4" i="1" s="1"/>
  <c r="L7" i="2"/>
  <c r="O4" i="1" s="1"/>
  <c r="K7" i="2"/>
  <c r="M4" i="1" s="1"/>
  <c r="P14" i="2"/>
  <c r="O14" i="2"/>
  <c r="M14" i="2"/>
  <c r="K14" i="2"/>
  <c r="N14" i="2"/>
  <c r="L14" i="2"/>
  <c r="J31" i="1" s="1"/>
  <c r="O5" i="2"/>
  <c r="M5" i="2"/>
  <c r="P5" i="2"/>
  <c r="N5" i="2"/>
  <c r="L5" i="2"/>
  <c r="K5" i="2"/>
  <c r="Q25" i="1"/>
  <c r="Q30" i="1" l="1"/>
  <c r="Q21" i="1"/>
  <c r="H33" i="1"/>
  <c r="E30" i="1"/>
  <c r="AA32" i="1"/>
  <c r="N27" i="1"/>
  <c r="AC30" i="1"/>
  <c r="AC25" i="1"/>
  <c r="V31" i="1"/>
  <c r="O32" i="1"/>
  <c r="Z27" i="1"/>
  <c r="E25" i="1"/>
  <c r="G28" i="1"/>
  <c r="V26" i="1"/>
  <c r="S28" i="1"/>
  <c r="L29" i="1"/>
  <c r="J26" i="1"/>
  <c r="X29" i="1"/>
  <c r="T33" i="1"/>
  <c r="L21" i="1"/>
  <c r="P28" i="1"/>
  <c r="R32" i="1"/>
  <c r="R26" i="1"/>
  <c r="AC31" i="1"/>
  <c r="F32" i="1"/>
  <c r="P26" i="1"/>
  <c r="M33" i="1"/>
  <c r="R27" i="1"/>
  <c r="K29" i="1"/>
  <c r="X30" i="1"/>
  <c r="W33" i="1"/>
  <c r="F27" i="1"/>
  <c r="S33" i="1"/>
  <c r="R29" i="1"/>
  <c r="M25" i="1"/>
  <c r="W29" i="1"/>
  <c r="E32" i="1"/>
  <c r="K31" i="1"/>
  <c r="AB30" i="1"/>
  <c r="G27" i="1"/>
  <c r="M29" i="1"/>
  <c r="P27" i="1"/>
  <c r="I27" i="1"/>
  <c r="V29" i="1"/>
  <c r="W25" i="1"/>
  <c r="Q28" i="1"/>
  <c r="L28" i="1"/>
  <c r="I31" i="1"/>
  <c r="Q31" i="1"/>
  <c r="W32" i="1"/>
  <c r="L25" i="1"/>
  <c r="AC26" i="1"/>
  <c r="AC28" i="1"/>
  <c r="M26" i="1"/>
  <c r="F25" i="1"/>
  <c r="V33" i="1"/>
  <c r="AB33" i="1"/>
  <c r="G29" i="1"/>
  <c r="X26" i="1"/>
  <c r="H26" i="1"/>
  <c r="O29" i="1"/>
  <c r="M28" i="1"/>
  <c r="X27" i="1"/>
  <c r="I29" i="1"/>
  <c r="E28" i="1"/>
  <c r="U31" i="1"/>
  <c r="AC29" i="1"/>
  <c r="O26" i="1"/>
  <c r="R31" i="1"/>
  <c r="Z32" i="1"/>
  <c r="R30" i="1"/>
  <c r="L26" i="1"/>
  <c r="L31" i="1"/>
  <c r="U26" i="1"/>
  <c r="U28" i="1"/>
  <c r="Z28" i="1"/>
  <c r="I28" i="1"/>
  <c r="R28" i="1"/>
  <c r="H28" i="1"/>
  <c r="I25" i="1"/>
  <c r="O25" i="1"/>
  <c r="G32" i="1"/>
  <c r="M27" i="1"/>
  <c r="X31" i="1"/>
  <c r="O28" i="1"/>
  <c r="Z29" i="1"/>
  <c r="N31" i="1"/>
  <c r="J28" i="1"/>
  <c r="Y27" i="1"/>
  <c r="Q27" i="1"/>
  <c r="O31" i="1"/>
  <c r="W30" i="1"/>
  <c r="X25" i="1"/>
  <c r="K28" i="1"/>
  <c r="Z26" i="1"/>
  <c r="T30" i="1"/>
  <c r="N28" i="1"/>
  <c r="H30" i="1"/>
  <c r="AA33" i="1"/>
  <c r="Y30" i="1"/>
  <c r="Y25" i="1"/>
  <c r="W26" i="1"/>
  <c r="N25" i="1"/>
  <c r="W31" i="1"/>
  <c r="L32" i="1"/>
  <c r="E26" i="1"/>
  <c r="S26" i="1"/>
  <c r="AB25" i="1"/>
  <c r="L33" i="1"/>
  <c r="Y28" i="1"/>
  <c r="P32" i="1"/>
  <c r="S31" i="1"/>
  <c r="V27" i="1"/>
  <c r="L27" i="1"/>
  <c r="W28" i="1"/>
  <c r="N33" i="1"/>
  <c r="T28" i="1"/>
  <c r="K26" i="1"/>
  <c r="J29" i="1"/>
  <c r="T32" i="1"/>
  <c r="Y31" i="1"/>
  <c r="O33" i="1"/>
  <c r="F33" i="1"/>
  <c r="S30" i="1"/>
  <c r="J33" i="1"/>
  <c r="W27" i="1"/>
  <c r="Y26" i="1"/>
  <c r="J30" i="1"/>
  <c r="M32" i="1"/>
  <c r="Y33" i="1"/>
  <c r="T27" i="1"/>
  <c r="N26" i="1"/>
  <c r="G31" i="1"/>
  <c r="K25" i="1"/>
  <c r="G33" i="1"/>
  <c r="U30" i="1"/>
  <c r="R33" i="1"/>
  <c r="M31" i="1"/>
  <c r="H29" i="1"/>
  <c r="S29" i="1"/>
  <c r="S25" i="1"/>
  <c r="R25" i="1"/>
  <c r="H31" i="1"/>
  <c r="F30" i="1"/>
  <c r="F28" i="1"/>
  <c r="Q26" i="1"/>
  <c r="H32" i="1"/>
  <c r="AA30" i="1"/>
  <c r="I30" i="1"/>
  <c r="Q29" i="1"/>
  <c r="Q32" i="1"/>
  <c r="P30" i="1"/>
  <c r="AB28" i="1"/>
  <c r="N30" i="1"/>
  <c r="AA31" i="1"/>
  <c r="AA26" i="1"/>
  <c r="Y29" i="1"/>
  <c r="I33" i="1"/>
  <c r="E33" i="1"/>
  <c r="P31" i="1"/>
  <c r="T26" i="1"/>
  <c r="U32" i="1"/>
  <c r="E31" i="1"/>
  <c r="Y32" i="1"/>
  <c r="Z31" i="1"/>
  <c r="U33" i="1"/>
  <c r="Z33" i="1"/>
  <c r="AB32" i="1"/>
  <c r="AB29" i="1"/>
  <c r="S27" i="1"/>
  <c r="N29" i="1"/>
  <c r="P25" i="1"/>
  <c r="P29" i="1"/>
  <c r="K30" i="1"/>
  <c r="K33" i="1"/>
  <c r="K27" i="1"/>
  <c r="Z30" i="1"/>
  <c r="AC32" i="1"/>
  <c r="T25" i="1"/>
  <c r="AA25" i="1"/>
  <c r="U29" i="1"/>
  <c r="E27" i="1"/>
  <c r="AB27" i="1"/>
  <c r="G30" i="1"/>
  <c r="E29" i="1"/>
  <c r="Z25" i="1"/>
  <c r="AC33" i="1"/>
  <c r="T31" i="1"/>
  <c r="O27" i="1"/>
  <c r="Q33" i="1"/>
  <c r="I32" i="1"/>
  <c r="V28" i="1"/>
  <c r="V25" i="1"/>
  <c r="H25" i="1"/>
  <c r="J32" i="1"/>
  <c r="S32" i="1"/>
  <c r="J27" i="1"/>
  <c r="AA28" i="1"/>
  <c r="N32" i="1"/>
  <c r="F26" i="1"/>
  <c r="F29" i="1"/>
  <c r="M30" i="1"/>
  <c r="X33" i="1"/>
  <c r="H27" i="1"/>
  <c r="AC27" i="1"/>
  <c r="AA27" i="1"/>
  <c r="X28" i="1"/>
  <c r="AB26" i="1"/>
  <c r="K32" i="1"/>
  <c r="F31" i="1"/>
  <c r="I26" i="1"/>
  <c r="G26" i="1"/>
  <c r="O30" i="1"/>
  <c r="J25" i="1"/>
  <c r="P33" i="1"/>
  <c r="AA29" i="1"/>
  <c r="AB31" i="1"/>
  <c r="U27" i="1"/>
  <c r="X32" i="1"/>
  <c r="G25" i="1"/>
  <c r="T29" i="1"/>
  <c r="V32" i="1"/>
  <c r="U25" i="1"/>
  <c r="V30" i="1"/>
  <c r="L30" i="1"/>
  <c r="J6" i="2"/>
  <c r="J7" i="2" l="1"/>
  <c r="K4" i="1" s="1"/>
  <c r="J6" i="1"/>
  <c r="J5" i="2"/>
  <c r="O10" i="1" s="1"/>
  <c r="AA15" i="1"/>
  <c r="AB11" i="1"/>
  <c r="N11" i="1"/>
  <c r="M8" i="1"/>
  <c r="V12" i="1"/>
  <c r="V15" i="1"/>
  <c r="I11" i="1"/>
  <c r="AC14" i="1"/>
  <c r="M12" i="1"/>
  <c r="Y14" i="1"/>
  <c r="L11" i="1"/>
  <c r="M11" i="1"/>
  <c r="X12" i="1"/>
  <c r="Z16" i="1"/>
  <c r="X15" i="1"/>
  <c r="S15" i="1"/>
  <c r="N12" i="1"/>
  <c r="AB9" i="1"/>
  <c r="O8" i="1"/>
  <c r="U16" i="1"/>
  <c r="V11" i="1"/>
  <c r="L16" i="1"/>
  <c r="M15" i="1"/>
  <c r="H11" i="1"/>
  <c r="L10" i="1"/>
  <c r="G16" i="1"/>
  <c r="L12" i="1"/>
  <c r="E14" i="1"/>
  <c r="Y15" i="1"/>
  <c r="U14" i="1"/>
  <c r="G12" i="1"/>
  <c r="AC12" i="1"/>
  <c r="R11" i="1"/>
  <c r="AC9" i="1"/>
  <c r="AA16" i="1"/>
  <c r="Y16" i="1"/>
  <c r="Q9" i="1"/>
  <c r="T13" i="1"/>
  <c r="S11" i="1"/>
  <c r="I16" i="1"/>
  <c r="F14" i="1"/>
  <c r="R10" i="1"/>
  <c r="O12" i="1"/>
  <c r="T10" i="1"/>
  <c r="H13" i="1"/>
  <c r="O13" i="1"/>
  <c r="O11" i="1"/>
  <c r="Y9" i="1"/>
  <c r="H10" i="1"/>
  <c r="K14" i="1"/>
  <c r="S16" i="1"/>
  <c r="V10" i="1"/>
  <c r="N15" i="1"/>
  <c r="Z13" i="1"/>
  <c r="P10" i="1"/>
  <c r="E15" i="1"/>
  <c r="Z15" i="1"/>
  <c r="F16" i="1"/>
  <c r="J16" i="1"/>
  <c r="T14" i="1"/>
  <c r="F9" i="1"/>
  <c r="Q13" i="1"/>
  <c r="U8" i="1"/>
  <c r="U11" i="1"/>
  <c r="Q8" i="1"/>
  <c r="L9" i="1"/>
  <c r="M14" i="1"/>
  <c r="U12" i="1"/>
  <c r="AA8" i="1"/>
  <c r="W8" i="1"/>
  <c r="I13" i="1"/>
  <c r="F12" i="1"/>
  <c r="T16" i="1"/>
  <c r="G13" i="1"/>
  <c r="H15" i="1"/>
  <c r="AB14" i="1"/>
  <c r="W11" i="1"/>
  <c r="P16" i="1"/>
  <c r="T9" i="1"/>
  <c r="H8" i="1"/>
  <c r="W15" i="1"/>
  <c r="G11" i="1"/>
  <c r="T15" i="1"/>
  <c r="M9" i="1"/>
  <c r="Z11" i="1"/>
  <c r="Y10" i="1"/>
  <c r="AA14" i="1"/>
  <c r="P8" i="1"/>
  <c r="R13" i="1"/>
  <c r="F8" i="1"/>
  <c r="E8" i="1"/>
  <c r="R9" i="1"/>
  <c r="F10" i="1"/>
  <c r="X11" i="1"/>
  <c r="AA13" i="1"/>
  <c r="Q14" i="1"/>
  <c r="W9" i="1"/>
  <c r="I10" i="1"/>
  <c r="I9" i="1"/>
  <c r="R15" i="1"/>
  <c r="P13" i="1"/>
  <c r="G8" i="1"/>
  <c r="K16" i="1"/>
  <c r="Z8" i="1"/>
  <c r="AB10" i="1"/>
  <c r="L15" i="1"/>
  <c r="K8" i="1"/>
  <c r="AC10" i="1"/>
  <c r="J13" i="1"/>
  <c r="Z14" i="1"/>
  <c r="K10" i="1"/>
  <c r="O14" i="1"/>
  <c r="S13" i="1"/>
  <c r="O16" i="1"/>
  <c r="E13" i="1"/>
  <c r="W14" i="1"/>
  <c r="J11" i="1"/>
  <c r="AC16" i="1"/>
  <c r="S9" i="1"/>
  <c r="K9" i="1"/>
  <c r="AB8" i="1"/>
  <c r="V8" i="1"/>
  <c r="Q12" i="1"/>
  <c r="L14" i="1"/>
  <c r="X10" i="1"/>
  <c r="N13" i="1"/>
  <c r="P11" i="1"/>
  <c r="H12" i="1"/>
  <c r="V9" i="1"/>
  <c r="J9" i="1"/>
  <c r="AB13" i="1"/>
  <c r="W10" i="1"/>
  <c r="N16" i="1"/>
  <c r="U10" i="1"/>
  <c r="T8" i="1"/>
  <c r="AB12" i="1"/>
  <c r="R8" i="1"/>
  <c r="O15" i="1"/>
  <c r="M10" i="1"/>
  <c r="AC8" i="1"/>
  <c r="Y12" i="1"/>
  <c r="L8" i="1"/>
  <c r="K12" i="1"/>
  <c r="N14" i="1"/>
  <c r="J10" i="1"/>
  <c r="U13" i="1"/>
  <c r="J15" i="1"/>
  <c r="AC11" i="1"/>
  <c r="U15" i="1"/>
  <c r="U9" i="1"/>
  <c r="P9" i="1"/>
  <c r="Y13" i="1"/>
  <c r="H16" i="1"/>
  <c r="J12" i="1"/>
  <c r="W12" i="1"/>
  <c r="AA9" i="1"/>
  <c r="P14" i="1"/>
  <c r="O9" i="1"/>
  <c r="AB15" i="1"/>
  <c r="P15" i="1"/>
  <c r="AC15" i="1"/>
  <c r="R12" i="1"/>
  <c r="M13" i="1"/>
  <c r="I15" i="1"/>
  <c r="Y11" i="1"/>
  <c r="W16" i="1"/>
  <c r="I8" i="1"/>
  <c r="H14" i="1"/>
  <c r="T12" i="1"/>
  <c r="J14" i="1"/>
  <c r="X13" i="1"/>
  <c r="S8" i="1"/>
  <c r="L13" i="1"/>
  <c r="G10" i="1"/>
  <c r="R14" i="1"/>
  <c r="S10" i="1"/>
  <c r="F11" i="1"/>
  <c r="AB16" i="1"/>
  <c r="E11" i="1"/>
  <c r="Q16" i="1"/>
  <c r="Q10" i="1"/>
  <c r="Y8" i="1"/>
  <c r="Q15" i="1"/>
  <c r="M16" i="1"/>
  <c r="V16" i="1"/>
  <c r="V14" i="1"/>
  <c r="H9" i="1"/>
  <c r="AA12" i="1"/>
  <c r="R16" i="1"/>
  <c r="X8" i="1"/>
  <c r="T11" i="1"/>
  <c r="G14" i="1"/>
  <c r="K15" i="1"/>
  <c r="V13" i="1"/>
  <c r="Q11" i="1"/>
  <c r="I12" i="1"/>
  <c r="S12" i="1"/>
  <c r="X9" i="1"/>
  <c r="N9" i="1"/>
  <c r="W13" i="1" l="1"/>
  <c r="Z9" i="1"/>
  <c r="AC13" i="1"/>
  <c r="X14" i="1"/>
  <c r="G15" i="1"/>
  <c r="P12" i="1"/>
  <c r="F15" i="1"/>
  <c r="F13" i="1"/>
  <c r="J8" i="1"/>
  <c r="AA11" i="1"/>
  <c r="N8" i="1"/>
  <c r="E12" i="1"/>
  <c r="Z10" i="1"/>
  <c r="G9" i="1"/>
  <c r="E16" i="1"/>
  <c r="I14" i="1"/>
  <c r="AA10" i="1"/>
  <c r="E9" i="1"/>
  <c r="K13" i="1"/>
  <c r="N10" i="1"/>
  <c r="Z12" i="1"/>
  <c r="S14" i="1"/>
  <c r="X16" i="1"/>
  <c r="E10" i="1"/>
  <c r="K11" i="1"/>
</calcChain>
</file>

<file path=xl/sharedStrings.xml><?xml version="1.0" encoding="utf-8"?>
<sst xmlns="http://schemas.openxmlformats.org/spreadsheetml/2006/main" count="687" uniqueCount="210">
  <si>
    <t>C</t>
  </si>
  <si>
    <t>Colors</t>
  </si>
  <si>
    <t>1st</t>
  </si>
  <si>
    <t>2nd</t>
  </si>
  <si>
    <t>3rd</t>
  </si>
  <si>
    <t>4th</t>
  </si>
  <si>
    <t>5th</t>
  </si>
  <si>
    <t>6th</t>
  </si>
  <si>
    <t>7th</t>
  </si>
  <si>
    <t>E</t>
  </si>
  <si>
    <t>D</t>
  </si>
  <si>
    <t>Key</t>
  </si>
  <si>
    <t>A</t>
  </si>
  <si>
    <t>G</t>
  </si>
  <si>
    <t>B</t>
  </si>
  <si>
    <t>Tuning</t>
  </si>
  <si>
    <t>e</t>
  </si>
  <si>
    <t>Intervals</t>
  </si>
  <si>
    <t>Lefty?</t>
  </si>
  <si>
    <t>Mixolydian</t>
  </si>
  <si>
    <t>Notes</t>
  </si>
  <si>
    <t>F</t>
  </si>
  <si>
    <t>Lydian</t>
  </si>
  <si>
    <t>Dorian</t>
  </si>
  <si>
    <t>Phrygian</t>
  </si>
  <si>
    <t>Locrian</t>
  </si>
  <si>
    <t>Row</t>
  </si>
  <si>
    <t>Fretboard 1</t>
  </si>
  <si>
    <t>Fretboard 2</t>
  </si>
  <si>
    <t>Melodic Minor</t>
  </si>
  <si>
    <t>Harmonic Minor</t>
  </si>
  <si>
    <t>C Offset</t>
  </si>
  <si>
    <t>Scales and Modes</t>
  </si>
  <si>
    <t>Blues</t>
  </si>
  <si>
    <t>Renamed Degrees</t>
  </si>
  <si>
    <t>Current Mode</t>
  </si>
  <si>
    <t>Currently Selected Intervals</t>
  </si>
  <si>
    <t>D♭♭</t>
  </si>
  <si>
    <t>D♭</t>
  </si>
  <si>
    <t>E♭♭</t>
  </si>
  <si>
    <t>E♭</t>
  </si>
  <si>
    <t>F♭♭</t>
  </si>
  <si>
    <t>F♭</t>
  </si>
  <si>
    <t>G♭♭</t>
  </si>
  <si>
    <t>G♭</t>
  </si>
  <si>
    <t>A♭♭</t>
  </si>
  <si>
    <t>A♭</t>
  </si>
  <si>
    <t>B♭♭</t>
  </si>
  <si>
    <t>B♭</t>
  </si>
  <si>
    <t>C♭♭</t>
  </si>
  <si>
    <t>C♭</t>
  </si>
  <si>
    <t>C♯</t>
  </si>
  <si>
    <t>C♯♯</t>
  </si>
  <si>
    <t>D♯</t>
  </si>
  <si>
    <t>D♯♯</t>
  </si>
  <si>
    <t>E♯</t>
  </si>
  <si>
    <t>E♯♯</t>
  </si>
  <si>
    <t>F♯</t>
  </si>
  <si>
    <t>F♯♯</t>
  </si>
  <si>
    <t>G♯</t>
  </si>
  <si>
    <t>G♯♯</t>
  </si>
  <si>
    <t>A♯</t>
  </si>
  <si>
    <t>A♯♯</t>
  </si>
  <si>
    <t>B♯</t>
  </si>
  <si>
    <t>B♯♯</t>
  </si>
  <si>
    <t>Degrees</t>
  </si>
  <si>
    <t>Intervals 2</t>
  </si>
  <si>
    <t>C Offset 2</t>
  </si>
  <si>
    <t>Column (C Offset)</t>
  </si>
  <si>
    <t>Current Settings</t>
  </si>
  <si>
    <t>♭3</t>
  </si>
  <si>
    <t>♭5</t>
  </si>
  <si>
    <t>♭7</t>
  </si>
  <si>
    <t>♭6</t>
  </si>
  <si>
    <t>♭2</t>
  </si>
  <si>
    <t>♯4</t>
  </si>
  <si>
    <t>Pentatonic Major</t>
  </si>
  <si>
    <t>Pentatonic Minor</t>
  </si>
  <si>
    <t>Name</t>
  </si>
  <si>
    <t>Genre</t>
  </si>
  <si>
    <t>50s progression</t>
  </si>
  <si>
    <t>Doo-Wop</t>
  </si>
  <si>
    <t>I</t>
  </si>
  <si>
    <t>vi</t>
  </si>
  <si>
    <t>IV</t>
  </si>
  <si>
    <t>V</t>
  </si>
  <si>
    <t>Andalusian cadence</t>
  </si>
  <si>
    <t>Flamenco</t>
  </si>
  <si>
    <t>iii</t>
  </si>
  <si>
    <t>Backdoor progression</t>
  </si>
  <si>
    <t>Jazz</t>
  </si>
  <si>
    <t>ii</t>
  </si>
  <si>
    <t>Bird changes</t>
  </si>
  <si>
    <t>I7</t>
  </si>
  <si>
    <t>III7</t>
  </si>
  <si>
    <t>II7</t>
  </si>
  <si>
    <t>IV7</t>
  </si>
  <si>
    <t>VI7</t>
  </si>
  <si>
    <t>V7</t>
  </si>
  <si>
    <t>Circle progression</t>
  </si>
  <si>
    <t>Common</t>
  </si>
  <si>
    <t>Coltrane substitution</t>
  </si>
  <si>
    <t>ii7</t>
  </si>
  <si>
    <t>Early Folia</t>
  </si>
  <si>
    <t>European Folk</t>
  </si>
  <si>
    <t>i</t>
  </si>
  <si>
    <t>VII</t>
  </si>
  <si>
    <t>Later Folia</t>
  </si>
  <si>
    <t>III</t>
  </si>
  <si>
    <t>ii-V-I turnaround</t>
  </si>
  <si>
    <t>Montgomery-Ward bridge</t>
  </si>
  <si>
    <t xml:space="preserve">v7  </t>
  </si>
  <si>
    <t xml:space="preserve"> I7   </t>
  </si>
  <si>
    <t xml:space="preserve"> IV   </t>
  </si>
  <si>
    <t xml:space="preserve"> vi7 </t>
  </si>
  <si>
    <t xml:space="preserve"> II7  </t>
  </si>
  <si>
    <t xml:space="preserve"> ii7 </t>
  </si>
  <si>
    <t xml:space="preserve"> V7</t>
  </si>
  <si>
    <t>Omnibus progression</t>
  </si>
  <si>
    <t>Baroque</t>
  </si>
  <si>
    <t>v</t>
  </si>
  <si>
    <t>Canon</t>
  </si>
  <si>
    <t>Classical</t>
  </si>
  <si>
    <t>VI</t>
  </si>
  <si>
    <t>Passamezzo antico</t>
  </si>
  <si>
    <t>Renaissance</t>
  </si>
  <si>
    <t>Passamezzo moderno</t>
  </si>
  <si>
    <t>I–V–vi–IV progression</t>
  </si>
  <si>
    <t>Pop-Punk</t>
  </si>
  <si>
    <t>Ionian (Major)</t>
  </si>
  <si>
    <t>Major Chord Tones</t>
  </si>
  <si>
    <t>Minor Chord Tones</t>
  </si>
  <si>
    <t>Diminished</t>
  </si>
  <si>
    <t>♭♭7</t>
  </si>
  <si>
    <t>vii7</t>
  </si>
  <si>
    <t>v7</t>
  </si>
  <si>
    <t>vii</t>
  </si>
  <si>
    <t>iii7</t>
  </si>
  <si>
    <t>vi7</t>
  </si>
  <si>
    <t>Chords</t>
  </si>
  <si>
    <t>M</t>
  </si>
  <si>
    <t>m7</t>
  </si>
  <si>
    <t>M7</t>
  </si>
  <si>
    <t>m7 ♭5</t>
  </si>
  <si>
    <t>M7 ♭5</t>
  </si>
  <si>
    <t>♭3 ♭7</t>
  </si>
  <si>
    <t>5 ♭7</t>
  </si>
  <si>
    <t>m7ø</t>
  </si>
  <si>
    <t>Degree Coloring</t>
  </si>
  <si>
    <t xml:space="preserve"> </t>
  </si>
  <si>
    <t>Augmented</t>
  </si>
  <si>
    <t>+</t>
  </si>
  <si>
    <t>♯5</t>
  </si>
  <si>
    <t>♯2</t>
  </si>
  <si>
    <t>4♭♭7</t>
  </si>
  <si>
    <t>m</t>
  </si>
  <si>
    <t>Aeolian (Minor)</t>
  </si>
  <si>
    <t>Persian</t>
  </si>
  <si>
    <t>mΔ7</t>
  </si>
  <si>
    <t>M7 ♯3</t>
  </si>
  <si>
    <t>m ♭♭3 ♭♭7</t>
  </si>
  <si>
    <t>M ♭7</t>
  </si>
  <si>
    <t>o7 ♭♭3</t>
  </si>
  <si>
    <t>Neopolitan</t>
  </si>
  <si>
    <t>Neopolitan Minor</t>
  </si>
  <si>
    <t>M7+</t>
  </si>
  <si>
    <t>M+ ♭7</t>
  </si>
  <si>
    <t>7 ♭5</t>
  </si>
  <si>
    <t>♭♭3 ♭5 ♭7</t>
  </si>
  <si>
    <t>7+</t>
  </si>
  <si>
    <t>♭♭3 ♭5 ♭♭7</t>
  </si>
  <si>
    <t>Harmonic Major</t>
  </si>
  <si>
    <t>7</t>
  </si>
  <si>
    <t>m7o</t>
  </si>
  <si>
    <t>Hungarian</t>
  </si>
  <si>
    <t>mΔ7 ♭5</t>
  </si>
  <si>
    <t>mΔ7+</t>
  </si>
  <si>
    <t>Δ7+♯3</t>
  </si>
  <si>
    <t>Notes for Tuning</t>
  </si>
  <si>
    <t>Double Harmonic</t>
  </si>
  <si>
    <t>m♭♭7</t>
  </si>
  <si>
    <t>7♭5</t>
  </si>
  <si>
    <t>1-2</t>
  </si>
  <si>
    <t>2-3</t>
  </si>
  <si>
    <t>3-4</t>
  </si>
  <si>
    <t>4-5</t>
  </si>
  <si>
    <t>5-6</t>
  </si>
  <si>
    <t>6-7</t>
  </si>
  <si>
    <t>7-1</t>
  </si>
  <si>
    <t>Coloring</t>
  </si>
  <si>
    <t>Chord Models (Fretboard 1)</t>
  </si>
  <si>
    <t>1 Chord</t>
  </si>
  <si>
    <t>2 Chord</t>
  </si>
  <si>
    <t>3 Chord</t>
  </si>
  <si>
    <t>4 Chord</t>
  </si>
  <si>
    <t>5 Chord</t>
  </si>
  <si>
    <t>6 Chord</t>
  </si>
  <si>
    <t>7 Chord</t>
  </si>
  <si>
    <t>Highlighting</t>
  </si>
  <si>
    <t>Chord Models (Fretboard 2)</t>
  </si>
  <si>
    <t>Scale Default</t>
  </si>
  <si>
    <t>None</t>
  </si>
  <si>
    <t>Chromatic</t>
  </si>
  <si>
    <t>Default</t>
  </si>
  <si>
    <t>Cool</t>
  </si>
  <si>
    <t>Cool 2</t>
  </si>
  <si>
    <t>Degree</t>
  </si>
  <si>
    <t>Color it?</t>
  </si>
  <si>
    <t>Major Triads</t>
  </si>
  <si>
    <t>Minor Triads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</si>
</sst>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0" tint="-0.499984740745262"/>
      <name val="Calibri Light"/>
      <family val="2"/>
      <scheme val="maj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rgb="FFD3B5E9"/>
      <name val="Segoe UI Black"/>
      <family val="2"/>
    </font>
    <font>
      <sz val="18"/>
      <color rgb="FFFF66FF"/>
      <name val="Segoe UI Black"/>
      <family val="2"/>
    </font>
    <font>
      <sz val="18"/>
      <color rgb="FFFF66FF"/>
      <name val="Segoe UI"/>
      <family val="2"/>
    </font>
    <font>
      <sz val="10"/>
      <color theme="1"/>
      <name val="Calibri Light"/>
      <family val="2"/>
      <scheme val="major"/>
    </font>
    <font>
      <sz val="16"/>
      <color theme="1"/>
      <name val="Calibri Light"/>
      <family val="2"/>
      <scheme val="major"/>
    </font>
    <font>
      <sz val="18"/>
      <color theme="0" tint="-0.249977111117893"/>
      <name val="Calibri Light"/>
      <family val="2"/>
      <scheme val="major"/>
    </font>
    <font>
      <b/>
      <sz val="14"/>
      <color theme="1"/>
      <name val="Calibri"/>
      <family val="2"/>
      <scheme val="minor"/>
    </font>
    <font>
      <sz val="16"/>
      <color theme="1" tint="0.34998626667073579"/>
      <name val="Segoe UI Black"/>
      <family val="2"/>
    </font>
    <font>
      <sz val="10"/>
      <color theme="1" tint="0.34998626667073579"/>
      <name val="Segoe UI Black"/>
      <family val="2"/>
    </font>
    <font>
      <sz val="16"/>
      <color theme="2" tint="-0.249977111117893"/>
      <name val="Segoe UI Black"/>
      <family val="2"/>
    </font>
    <font>
      <sz val="16"/>
      <color theme="2"/>
      <name val="Segoe UI Black"/>
      <family val="2"/>
    </font>
    <font>
      <sz val="16"/>
      <color theme="2" tint="-0.499984740745262"/>
      <name val="Segoe UI Black"/>
      <family val="2"/>
    </font>
    <font>
      <sz val="18"/>
      <color rgb="FFF4DA3E"/>
      <name val="Segoe UI"/>
      <family val="2"/>
    </font>
    <font>
      <sz val="18"/>
      <color rgb="FFF4DA3E"/>
      <name val="Segoe UI Black"/>
      <family val="2"/>
    </font>
    <font>
      <sz val="18"/>
      <color rgb="FF3788CB"/>
      <name val="Segoe UI Black"/>
      <family val="2"/>
    </font>
    <font>
      <sz val="18"/>
      <color rgb="FF3788CB"/>
      <name val="Segoe UI"/>
      <family val="2"/>
    </font>
    <font>
      <sz val="18"/>
      <color rgb="FF75E604"/>
      <name val="Segoe UI"/>
      <family val="2"/>
    </font>
    <font>
      <sz val="18"/>
      <color rgb="FF75E604"/>
      <name val="Segoe UI Black"/>
      <family val="2"/>
    </font>
    <font>
      <sz val="18"/>
      <color rgb="FFB567F5"/>
      <name val="Segoe UI Black"/>
      <family val="2"/>
    </font>
    <font>
      <sz val="18"/>
      <color rgb="FFB567F5"/>
      <name val="Segoe UI"/>
      <family val="2"/>
    </font>
    <font>
      <sz val="18"/>
      <color rgb="FF642C76"/>
      <name val="Segoe UI Black"/>
      <family val="2"/>
    </font>
    <font>
      <sz val="18"/>
      <color rgb="FF642C76"/>
      <name val="Segoe UI"/>
      <family val="2"/>
    </font>
    <font>
      <b/>
      <sz val="11"/>
      <color theme="1" tint="0.499984740745262"/>
      <name val="Calibri Light"/>
      <family val="2"/>
      <scheme val="major"/>
    </font>
    <font>
      <u/>
      <sz val="16"/>
      <color theme="4" tint="-0.249977111117893"/>
      <name val="Segoe UI Black"/>
      <family val="2"/>
    </font>
    <font>
      <u/>
      <sz val="18"/>
      <color theme="4" tint="-0.249977111117893"/>
      <name val="Segoe UI Black"/>
      <family val="2"/>
    </font>
    <font>
      <u/>
      <sz val="14"/>
      <color theme="4" tint="-0.249977111117893"/>
      <name val="Segoe UI Black"/>
      <family val="2"/>
    </font>
    <font>
      <u/>
      <sz val="72"/>
      <color theme="4" tint="-0.249977111117893"/>
      <name val="Segoe UI Black"/>
      <family val="2"/>
    </font>
    <font>
      <sz val="12"/>
      <color theme="0" tint="-0.249977111117893"/>
      <name val="Segoe UI Black"/>
      <family val="2"/>
    </font>
    <font>
      <sz val="12"/>
      <color theme="0" tint="-0.499984740745262"/>
      <name val="Segoe UI Black"/>
      <family val="2"/>
    </font>
    <font>
      <sz val="20"/>
      <color theme="1" tint="0.34998626667073579"/>
      <name val="Segoe UI Black"/>
      <family val="2"/>
    </font>
    <font>
      <sz val="40"/>
      <color theme="1" tint="0.34998626667073579"/>
      <name val="Segoe UI Black"/>
      <family val="2"/>
    </font>
    <font>
      <sz val="24"/>
      <color theme="1" tint="0.34998626667073579"/>
      <name val="Segoe UI Black"/>
      <family val="2"/>
    </font>
    <font>
      <sz val="18"/>
      <color theme="1" tint="0.499984740745262"/>
      <name val="Segoe UI Black"/>
      <family val="2"/>
    </font>
    <font>
      <sz val="6"/>
      <color theme="1" tint="0.499984740745262"/>
      <name val="Eras Demi ITC"/>
      <family val="2"/>
    </font>
    <font>
      <sz val="12"/>
      <color theme="1" tint="0.499984740745262"/>
      <name val="Segoe UI Black"/>
      <family val="2"/>
    </font>
    <font>
      <sz val="18"/>
      <color rgb="FFD3B5E9"/>
      <name val="Segoe UI"/>
      <family val="2"/>
    </font>
    <font>
      <sz val="14"/>
      <color theme="1" tint="0.499984740745262"/>
      <name val="Eras Bold ITC"/>
      <family val="2"/>
    </font>
    <font>
      <b/>
      <sz val="11"/>
      <color theme="1" tint="0.499984740745262"/>
      <name val="Segoe UI Light"/>
      <family val="2"/>
    </font>
    <font>
      <sz val="14"/>
      <color theme="0" tint="-0.499984740745262"/>
      <name val="Eras Bold ITC"/>
      <family val="2"/>
    </font>
    <font>
      <u/>
      <sz val="12"/>
      <color theme="1" tint="0.34998626667073579"/>
      <name val="Segoe UI Black"/>
      <family val="2"/>
    </font>
    <font>
      <sz val="10"/>
      <color theme="1"/>
      <name val="Calibri"/>
      <family val="2"/>
      <scheme val="minor"/>
    </font>
    <font>
      <sz val="12"/>
      <color theme="1" tint="0.499984740745262"/>
      <name val="Segoe UI Semibold"/>
      <family val="2"/>
    </font>
    <font>
      <sz val="13"/>
      <color theme="1" tint="0.499984740745262"/>
      <name val="Segoe UI Semibold"/>
      <family val="2"/>
    </font>
    <font>
      <u/>
      <sz val="12"/>
      <color theme="4" tint="-0.249977111117893"/>
      <name val="Segoe UI Black"/>
      <family val="2"/>
    </font>
    <font>
      <sz val="12"/>
      <color theme="1"/>
      <name val="Segoe UI Black"/>
      <family val="2"/>
    </font>
    <font>
      <b/>
      <u/>
      <sz val="12"/>
      <color theme="4" tint="-0.249977111117893"/>
      <name val="Verdana"/>
      <family val="2"/>
    </font>
  </fonts>
  <fills count="2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5C5C5C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404040"/>
        <bgColor indexed="64"/>
      </patternFill>
    </fill>
    <fill>
      <patternFill patternType="solid">
        <fgColor rgb="FFB567F5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3788CB"/>
        <bgColor indexed="64"/>
      </patternFill>
    </fill>
    <fill>
      <patternFill patternType="solid">
        <fgColor rgb="FFF4DA3E"/>
        <bgColor indexed="64"/>
      </patternFill>
    </fill>
    <fill>
      <patternFill patternType="solid">
        <fgColor rgb="FF642C76"/>
        <bgColor indexed="64"/>
      </patternFill>
    </fill>
    <fill>
      <patternFill patternType="solid">
        <fgColor rgb="FFD3B5E9"/>
        <bgColor indexed="64"/>
      </patternFill>
    </fill>
    <fill>
      <patternFill patternType="solid">
        <fgColor rgb="FF75E604"/>
        <bgColor indexed="64"/>
      </patternFill>
    </fill>
    <fill>
      <patternFill patternType="solid">
        <fgColor rgb="FFCCEE00"/>
        <bgColor indexed="64"/>
      </patternFill>
    </fill>
    <fill>
      <patternFill patternType="solid">
        <fgColor rgb="FF49B4E9"/>
        <bgColor indexed="64"/>
      </patternFill>
    </fill>
    <fill>
      <patternFill patternType="solid">
        <fgColor rgb="FF893DA1"/>
        <bgColor indexed="64"/>
      </patternFill>
    </fill>
    <fill>
      <patternFill patternType="solid">
        <fgColor rgb="FFC07DF7"/>
        <bgColor indexed="64"/>
      </patternFill>
    </fill>
    <fill>
      <patternFill patternType="solid">
        <fgColor rgb="FF2992D9"/>
        <bgColor indexed="64"/>
      </patternFill>
    </fill>
    <fill>
      <patternFill patternType="solid">
        <fgColor rgb="FF70C3FC"/>
        <bgColor indexed="64"/>
      </patternFill>
    </fill>
    <fill>
      <patternFill patternType="solid">
        <fgColor rgb="FFC07DE2"/>
        <bgColor indexed="64"/>
      </patternFill>
    </fill>
    <fill>
      <patternFill patternType="solid">
        <fgColor rgb="FFB7EE00"/>
        <bgColor indexed="64"/>
      </patternFill>
    </fill>
    <fill>
      <patternFill patternType="solid">
        <fgColor rgb="FF63D218"/>
        <bgColor indexed="64"/>
      </patternFill>
    </fill>
    <fill>
      <patternFill patternType="solid">
        <fgColor rgb="FFA63AB8"/>
        <bgColor indexed="64"/>
      </patternFill>
    </fill>
  </fills>
  <borders count="55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34998626667073579"/>
      </top>
      <bottom style="thin">
        <color theme="1" tint="0.34998626667073579"/>
      </bottom>
      <diagonal/>
    </border>
    <border>
      <left/>
      <right/>
      <top style="double">
        <color theme="0" tint="-0.24994659260841701"/>
      </top>
      <bottom/>
      <diagonal/>
    </border>
    <border>
      <left/>
      <right style="double">
        <color theme="0" tint="-0.24994659260841701"/>
      </right>
      <top style="double">
        <color theme="0" tint="-0.24994659260841701"/>
      </top>
      <bottom/>
      <diagonal/>
    </border>
    <border>
      <left/>
      <right style="double">
        <color theme="0" tint="-0.24994659260841701"/>
      </right>
      <top/>
      <bottom/>
      <diagonal/>
    </border>
    <border>
      <left style="double">
        <color theme="0" tint="-0.34998626667073579"/>
      </left>
      <right/>
      <top style="double">
        <color theme="0" tint="-0.34998626667073579"/>
      </top>
      <bottom/>
      <diagonal/>
    </border>
    <border>
      <left/>
      <right style="double">
        <color theme="0" tint="-0.34998626667073579"/>
      </right>
      <top style="double">
        <color theme="0" tint="-0.34998626667073579"/>
      </top>
      <bottom/>
      <diagonal/>
    </border>
    <border>
      <left style="double">
        <color theme="0" tint="-0.34998626667073579"/>
      </left>
      <right/>
      <top/>
      <bottom/>
      <diagonal/>
    </border>
    <border>
      <left/>
      <right style="double">
        <color theme="0" tint="-0.34998626667073579"/>
      </right>
      <top/>
      <bottom/>
      <diagonal/>
    </border>
    <border>
      <left style="double">
        <color theme="0" tint="-0.34998626667073579"/>
      </left>
      <right/>
      <top/>
      <bottom style="double">
        <color theme="0" tint="-0.34998626667073579"/>
      </bottom>
      <diagonal/>
    </border>
    <border>
      <left/>
      <right style="double">
        <color theme="0" tint="-0.34998626667073579"/>
      </right>
      <top/>
      <bottom style="double">
        <color theme="0" tint="-0.34998626667073579"/>
      </bottom>
      <diagonal/>
    </border>
    <border>
      <left/>
      <right/>
      <top style="double">
        <color theme="0" tint="-0.34998626667073579"/>
      </top>
      <bottom/>
      <diagonal/>
    </border>
    <border>
      <left/>
      <right/>
      <top/>
      <bottom style="double">
        <color theme="0" tint="-0.34998626667073579"/>
      </bottom>
      <diagonal/>
    </border>
    <border>
      <left style="double">
        <color theme="0" tint="-0.499984740745262"/>
      </left>
      <right/>
      <top style="double">
        <color theme="0" tint="-0.499984740745262"/>
      </top>
      <bottom/>
      <diagonal/>
    </border>
    <border>
      <left/>
      <right/>
      <top style="double">
        <color theme="0" tint="-0.499984740745262"/>
      </top>
      <bottom/>
      <diagonal/>
    </border>
    <border>
      <left style="double">
        <color theme="0" tint="-0.499984740745262"/>
      </left>
      <right/>
      <top/>
      <bottom/>
      <diagonal/>
    </border>
    <border>
      <left style="double">
        <color theme="0" tint="-0.499984740745262"/>
      </left>
      <right/>
      <top/>
      <bottom style="double">
        <color theme="0" tint="-0.499984740745262"/>
      </bottom>
      <diagonal/>
    </border>
    <border>
      <left/>
      <right/>
      <top/>
      <bottom style="double">
        <color theme="0" tint="-0.499984740745262"/>
      </bottom>
      <diagonal/>
    </border>
    <border>
      <left style="thin">
        <color theme="1" tint="0.34998626667073579"/>
      </left>
      <right style="thin">
        <color theme="1" tint="0.499984740745262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/>
      <right/>
      <top style="thin">
        <color theme="1" tint="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 style="thin">
        <color theme="1" tint="0.34998626667073579"/>
      </left>
      <right style="thick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ck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/>
      <right style="double">
        <color theme="0" tint="-0.499984740745262"/>
      </right>
      <top style="double">
        <color theme="0" tint="-0.499984740745262"/>
      </top>
      <bottom/>
      <diagonal/>
    </border>
    <border>
      <left/>
      <right style="double">
        <color theme="0" tint="-0.499984740745262"/>
      </right>
      <top/>
      <bottom/>
      <diagonal/>
    </border>
    <border>
      <left/>
      <right style="double">
        <color theme="0" tint="-0.499984740745262"/>
      </right>
      <top/>
      <bottom style="double">
        <color theme="0" tint="-0.499984740745262"/>
      </bottom>
      <diagonal/>
    </border>
    <border>
      <left style="double">
        <color theme="1" tint="0.24994659260841701"/>
      </left>
      <right/>
      <top style="double">
        <color theme="1" tint="0.24994659260841701"/>
      </top>
      <bottom/>
      <diagonal/>
    </border>
    <border>
      <left/>
      <right/>
      <top style="double">
        <color theme="1" tint="0.24994659260841701"/>
      </top>
      <bottom/>
      <diagonal/>
    </border>
    <border>
      <left/>
      <right style="double">
        <color theme="1" tint="0.24994659260841701"/>
      </right>
      <top style="double">
        <color theme="1" tint="0.24994659260841701"/>
      </top>
      <bottom/>
      <diagonal/>
    </border>
    <border>
      <left style="double">
        <color theme="1" tint="0.24994659260841701"/>
      </left>
      <right/>
      <top/>
      <bottom/>
      <diagonal/>
    </border>
    <border>
      <left/>
      <right style="double">
        <color theme="1" tint="0.24994659260841701"/>
      </right>
      <top/>
      <bottom/>
      <diagonal/>
    </border>
    <border>
      <left style="double">
        <color theme="1" tint="0.24994659260841701"/>
      </left>
      <right/>
      <top/>
      <bottom style="double">
        <color theme="1" tint="0.24994659260841701"/>
      </bottom>
      <diagonal/>
    </border>
    <border>
      <left/>
      <right/>
      <top/>
      <bottom style="double">
        <color theme="1" tint="0.24994659260841701"/>
      </bottom>
      <diagonal/>
    </border>
    <border>
      <left/>
      <right style="double">
        <color theme="1" tint="0.24994659260841701"/>
      </right>
      <top/>
      <bottom style="double">
        <color theme="1" tint="0.24994659260841701"/>
      </bottom>
      <diagonal/>
    </border>
    <border>
      <left style="double">
        <color theme="1" tint="0.34998626667073579"/>
      </left>
      <right/>
      <top style="double">
        <color theme="1" tint="0.34998626667073579"/>
      </top>
      <bottom/>
      <diagonal/>
    </border>
    <border>
      <left/>
      <right/>
      <top style="double">
        <color theme="1" tint="0.34998626667073579"/>
      </top>
      <bottom/>
      <diagonal/>
    </border>
    <border>
      <left/>
      <right style="double">
        <color theme="1" tint="0.34998626667073579"/>
      </right>
      <top style="double">
        <color theme="1" tint="0.34998626667073579"/>
      </top>
      <bottom/>
      <diagonal/>
    </border>
    <border>
      <left style="double">
        <color theme="1" tint="0.34998626667073579"/>
      </left>
      <right/>
      <top/>
      <bottom/>
      <diagonal/>
    </border>
    <border>
      <left/>
      <right style="double">
        <color theme="1" tint="0.34998626667073579"/>
      </right>
      <top/>
      <bottom/>
      <diagonal/>
    </border>
    <border>
      <left style="double">
        <color theme="1" tint="0.34998626667073579"/>
      </left>
      <right/>
      <top/>
      <bottom style="double">
        <color theme="1" tint="0.34998626667073579"/>
      </bottom>
      <diagonal/>
    </border>
    <border>
      <left/>
      <right/>
      <top/>
      <bottom style="double">
        <color theme="1" tint="0.34998626667073579"/>
      </bottom>
      <diagonal/>
    </border>
    <border>
      <left/>
      <right style="double">
        <color theme="1" tint="0.34998626667073579"/>
      </right>
      <top/>
      <bottom style="double">
        <color theme="1" tint="0.34998626667073579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 style="thin">
        <color theme="0" tint="-0.34998626667073579"/>
      </left>
      <right style="double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double">
        <color auto="1"/>
      </bottom>
      <diagonal/>
    </border>
    <border>
      <left style="thin">
        <color theme="0" tint="-0.34998626667073579"/>
      </left>
      <right style="double">
        <color auto="1"/>
      </right>
      <top style="thin">
        <color theme="0" tint="-0.34998626667073579"/>
      </top>
      <bottom style="double">
        <color auto="1"/>
      </bottom>
      <diagonal/>
    </border>
    <border>
      <left/>
      <right/>
      <top/>
      <bottom style="thin">
        <color theme="0" tint="-0.34998626667073579"/>
      </bottom>
      <diagonal/>
    </border>
  </borders>
  <cellStyleXfs count="1">
    <xf numFmtId="0" fontId="0" fillId="0" borderId="0"/>
  </cellStyleXfs>
  <cellXfs count="169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 vertical="center"/>
    </xf>
    <xf numFmtId="0" fontId="1" fillId="0" borderId="0" xfId="0" applyFont="1"/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0" fillId="0" borderId="12" xfId="0" applyBorder="1"/>
    <xf numFmtId="0" fontId="0" fillId="0" borderId="12" xfId="0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2" fillId="0" borderId="0" xfId="0" applyFont="1" applyAlignment="1">
      <alignment vertical="center"/>
    </xf>
    <xf numFmtId="0" fontId="0" fillId="0" borderId="7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3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0" fontId="14" fillId="4" borderId="2" xfId="0" applyFont="1" applyFill="1" applyBorder="1" applyAlignment="1">
      <alignment horizontal="center" vertical="center"/>
    </xf>
    <xf numFmtId="0" fontId="16" fillId="5" borderId="2" xfId="0" applyFont="1" applyFill="1" applyBorder="1" applyAlignment="1">
      <alignment horizontal="center" vertical="center"/>
    </xf>
    <xf numFmtId="0" fontId="17" fillId="6" borderId="2" xfId="0" applyFont="1" applyFill="1" applyBorder="1" applyAlignment="1">
      <alignment horizontal="center" vertical="center"/>
    </xf>
    <xf numFmtId="0" fontId="18" fillId="4" borderId="2" xfId="0" applyFont="1" applyFill="1" applyBorder="1" applyAlignment="1">
      <alignment horizontal="center" vertical="center"/>
    </xf>
    <xf numFmtId="0" fontId="17" fillId="6" borderId="19" xfId="0" applyFont="1" applyFill="1" applyBorder="1" applyAlignment="1">
      <alignment horizontal="center" vertical="center"/>
    </xf>
    <xf numFmtId="0" fontId="17" fillId="7" borderId="19" xfId="0" applyFont="1" applyFill="1" applyBorder="1" applyAlignment="1">
      <alignment horizontal="center" vertical="center"/>
    </xf>
    <xf numFmtId="0" fontId="17" fillId="7" borderId="2" xfId="0" applyFont="1" applyFill="1" applyBorder="1" applyAlignment="1">
      <alignment horizontal="center" vertical="center"/>
    </xf>
    <xf numFmtId="0" fontId="17" fillId="7" borderId="20" xfId="0" applyFont="1" applyFill="1" applyBorder="1" applyAlignment="1">
      <alignment horizontal="center" vertical="center"/>
    </xf>
    <xf numFmtId="0" fontId="17" fillId="6" borderId="20" xfId="0" applyFont="1" applyFill="1" applyBorder="1" applyAlignment="1">
      <alignment horizontal="center" vertical="center"/>
    </xf>
    <xf numFmtId="0" fontId="15" fillId="3" borderId="21" xfId="0" applyFont="1" applyFill="1" applyBorder="1" applyAlignment="1">
      <alignment horizontal="center" vertical="center"/>
    </xf>
    <xf numFmtId="0" fontId="15" fillId="4" borderId="21" xfId="0" applyFont="1" applyFill="1" applyBorder="1" applyAlignment="1">
      <alignment horizontal="center" vertical="center"/>
    </xf>
    <xf numFmtId="0" fontId="15" fillId="2" borderId="21" xfId="0" applyFont="1" applyFill="1" applyBorder="1" applyAlignment="1">
      <alignment horizontal="center" vertical="center"/>
    </xf>
    <xf numFmtId="0" fontId="10" fillId="0" borderId="0" xfId="0" applyFont="1"/>
    <xf numFmtId="0" fontId="30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32" fillId="0" borderId="0" xfId="0" applyFont="1" applyAlignment="1">
      <alignment horizontal="center" vertical="center"/>
    </xf>
    <xf numFmtId="0" fontId="29" fillId="0" borderId="22" xfId="0" applyFont="1" applyBorder="1" applyAlignment="1">
      <alignment horizontal="center" shrinkToFit="1"/>
    </xf>
    <xf numFmtId="0" fontId="21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35" fillId="0" borderId="1" xfId="0" applyFont="1" applyBorder="1" applyAlignment="1">
      <alignment horizontal="center" vertical="center"/>
    </xf>
    <xf numFmtId="0" fontId="34" fillId="0" borderId="1" xfId="0" applyFont="1" applyBorder="1" applyAlignment="1">
      <alignment horizontal="center" vertical="center"/>
    </xf>
    <xf numFmtId="0" fontId="39" fillId="0" borderId="0" xfId="0" applyFont="1" applyAlignment="1">
      <alignment horizontal="center"/>
    </xf>
    <xf numFmtId="0" fontId="40" fillId="0" borderId="0" xfId="0" applyFont="1" applyAlignment="1">
      <alignment horizontal="center"/>
    </xf>
    <xf numFmtId="0" fontId="40" fillId="0" borderId="0" xfId="0" applyFont="1" applyAlignment="1">
      <alignment horizontal="center" vertical="center"/>
    </xf>
    <xf numFmtId="0" fontId="42" fillId="0" borderId="0" xfId="0" applyFont="1" applyAlignment="1">
      <alignment horizontal="center" vertical="center"/>
    </xf>
    <xf numFmtId="22" fontId="0" fillId="0" borderId="0" xfId="0" applyNumberFormat="1"/>
    <xf numFmtId="0" fontId="15" fillId="2" borderId="24" xfId="0" applyFont="1" applyFill="1" applyBorder="1" applyAlignment="1">
      <alignment horizontal="center" vertical="center"/>
    </xf>
    <xf numFmtId="0" fontId="15" fillId="3" borderId="25" xfId="0" applyFont="1" applyFill="1" applyBorder="1" applyAlignment="1">
      <alignment horizontal="center" vertical="center"/>
    </xf>
    <xf numFmtId="0" fontId="17" fillId="6" borderId="21" xfId="0" applyFont="1" applyFill="1" applyBorder="1" applyAlignment="1">
      <alignment horizontal="center" vertical="center"/>
    </xf>
    <xf numFmtId="0" fontId="14" fillId="4" borderId="19" xfId="0" applyFont="1" applyFill="1" applyBorder="1" applyAlignment="1">
      <alignment horizontal="center" vertical="center"/>
    </xf>
    <xf numFmtId="0" fontId="18" fillId="4" borderId="19" xfId="0" applyFont="1" applyFill="1" applyBorder="1" applyAlignment="1">
      <alignment horizontal="center" vertical="center"/>
    </xf>
    <xf numFmtId="1" fontId="6" fillId="0" borderId="0" xfId="0" applyNumberFormat="1" applyFont="1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center"/>
    </xf>
    <xf numFmtId="0" fontId="0" fillId="0" borderId="13" xfId="0" applyBorder="1" applyAlignment="1">
      <alignment horizontal="center"/>
    </xf>
    <xf numFmtId="0" fontId="47" fillId="0" borderId="0" xfId="0" applyFont="1" applyAlignment="1">
      <alignment horizontal="center" vertical="center"/>
    </xf>
    <xf numFmtId="0" fontId="47" fillId="0" borderId="0" xfId="0" applyFont="1" applyAlignment="1">
      <alignment horizontal="center"/>
    </xf>
    <xf numFmtId="0" fontId="6" fillId="0" borderId="26" xfId="0" applyFont="1" applyBorder="1" applyAlignment="1">
      <alignment horizontal="center" vertical="center"/>
    </xf>
    <xf numFmtId="0" fontId="6" fillId="0" borderId="27" xfId="0" applyFont="1" applyBorder="1" applyAlignment="1">
      <alignment horizontal="center" vertical="center"/>
    </xf>
    <xf numFmtId="1" fontId="6" fillId="0" borderId="27" xfId="0" applyNumberFormat="1" applyFont="1" applyBorder="1" applyAlignment="1">
      <alignment horizontal="center" vertical="center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4" xfId="0" applyFont="1" applyBorder="1" applyAlignment="1">
      <alignment horizontal="center" vertical="center"/>
    </xf>
    <xf numFmtId="0" fontId="6" fillId="0" borderId="35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49" fontId="0" fillId="0" borderId="33" xfId="0" applyNumberFormat="1" applyBorder="1"/>
    <xf numFmtId="0" fontId="0" fillId="0" borderId="33" xfId="0" applyBorder="1"/>
    <xf numFmtId="49" fontId="0" fillId="0" borderId="35" xfId="0" applyNumberFormat="1" applyBorder="1"/>
    <xf numFmtId="0" fontId="1" fillId="0" borderId="14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1" fillId="0" borderId="29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49" fontId="0" fillId="0" borderId="36" xfId="0" applyNumberFormat="1" applyBorder="1"/>
    <xf numFmtId="49" fontId="1" fillId="0" borderId="30" xfId="0" applyNumberFormat="1" applyFont="1" applyBorder="1" applyAlignment="1">
      <alignment horizontal="center" vertical="center"/>
    </xf>
    <xf numFmtId="0" fontId="0" fillId="0" borderId="35" xfId="0" applyBorder="1"/>
    <xf numFmtId="0" fontId="0" fillId="0" borderId="36" xfId="0" applyBorder="1"/>
    <xf numFmtId="49" fontId="1" fillId="0" borderId="31" xfId="0" applyNumberFormat="1" applyFont="1" applyBorder="1" applyAlignment="1">
      <alignment horizontal="center" vertical="center"/>
    </xf>
    <xf numFmtId="0" fontId="29" fillId="0" borderId="0" xfId="0" applyFont="1" applyAlignment="1">
      <alignment horizontal="center" shrinkToFit="1"/>
    </xf>
    <xf numFmtId="0" fontId="0" fillId="0" borderId="17" xfId="0" applyBorder="1" applyAlignment="1">
      <alignment horizontal="center" vertical="center"/>
    </xf>
    <xf numFmtId="0" fontId="46" fillId="0" borderId="18" xfId="0" applyFont="1" applyBorder="1" applyAlignment="1">
      <alignment horizontal="center" vertical="center"/>
    </xf>
    <xf numFmtId="0" fontId="46" fillId="0" borderId="28" xfId="0" applyFont="1" applyBorder="1" applyAlignment="1">
      <alignment horizontal="center" vertical="center"/>
    </xf>
    <xf numFmtId="0" fontId="45" fillId="0" borderId="0" xfId="0" applyFont="1" applyAlignment="1">
      <alignment vertical="center"/>
    </xf>
    <xf numFmtId="0" fontId="0" fillId="0" borderId="37" xfId="0" applyBorder="1" applyAlignment="1">
      <alignment horizontal="center" vertical="center"/>
    </xf>
    <xf numFmtId="1" fontId="0" fillId="0" borderId="38" xfId="0" applyNumberFormat="1" applyBorder="1" applyAlignment="1">
      <alignment horizontal="center" vertical="center"/>
    </xf>
    <xf numFmtId="1" fontId="0" fillId="0" borderId="39" xfId="0" applyNumberFormat="1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40" xfId="0" applyBorder="1" applyAlignment="1">
      <alignment vertical="center"/>
    </xf>
    <xf numFmtId="0" fontId="0" fillId="0" borderId="42" xfId="0" applyBorder="1" applyAlignment="1">
      <alignment vertical="center"/>
    </xf>
    <xf numFmtId="0" fontId="1" fillId="0" borderId="15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0" fillId="10" borderId="1" xfId="0" applyFill="1" applyBorder="1"/>
    <xf numFmtId="0" fontId="0" fillId="13" borderId="1" xfId="0" applyFill="1" applyBorder="1"/>
    <xf numFmtId="0" fontId="0" fillId="11" borderId="1" xfId="0" applyFill="1" applyBorder="1"/>
    <xf numFmtId="0" fontId="0" fillId="8" borderId="1" xfId="0" applyFill="1" applyBorder="1"/>
    <xf numFmtId="0" fontId="0" fillId="14" borderId="1" xfId="0" applyFill="1" applyBorder="1"/>
    <xf numFmtId="0" fontId="0" fillId="12" borderId="1" xfId="0" applyFill="1" applyBorder="1"/>
    <xf numFmtId="0" fontId="0" fillId="15" borderId="1" xfId="0" applyFill="1" applyBorder="1"/>
    <xf numFmtId="0" fontId="0" fillId="16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1" fillId="0" borderId="45" xfId="0" applyFont="1" applyBorder="1" applyAlignment="1">
      <alignment horizontal="left" vertical="center"/>
    </xf>
    <xf numFmtId="0" fontId="1" fillId="0" borderId="46" xfId="0" applyFont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0" fillId="0" borderId="48" xfId="0" applyBorder="1" applyAlignment="1">
      <alignment vertical="center"/>
    </xf>
    <xf numFmtId="0" fontId="0" fillId="9" borderId="49" xfId="0" applyFill="1" applyBorder="1"/>
    <xf numFmtId="0" fontId="0" fillId="0" borderId="50" xfId="0" applyBorder="1"/>
    <xf numFmtId="0" fontId="0" fillId="0" borderId="48" xfId="0" applyBorder="1"/>
    <xf numFmtId="0" fontId="0" fillId="0" borderId="51" xfId="0" applyBorder="1" applyAlignment="1">
      <alignment vertical="center"/>
    </xf>
    <xf numFmtId="0" fontId="0" fillId="19" borderId="52" xfId="0" applyFill="1" applyBorder="1"/>
    <xf numFmtId="0" fontId="0" fillId="21" borderId="52" xfId="0" applyFill="1" applyBorder="1"/>
    <xf numFmtId="0" fontId="0" fillId="20" borderId="52" xfId="0" applyFill="1" applyBorder="1"/>
    <xf numFmtId="0" fontId="0" fillId="22" borderId="52" xfId="0" applyFill="1" applyBorder="1"/>
    <xf numFmtId="0" fontId="0" fillId="23" borderId="52" xfId="0" applyFill="1" applyBorder="1"/>
    <xf numFmtId="0" fontId="0" fillId="24" borderId="52" xfId="0" applyFill="1" applyBorder="1"/>
    <xf numFmtId="0" fontId="0" fillId="9" borderId="53" xfId="0" applyFill="1" applyBorder="1"/>
    <xf numFmtId="0" fontId="48" fillId="0" borderId="0" xfId="0" applyFont="1" applyAlignment="1">
      <alignment horizontal="center" vertical="center"/>
    </xf>
    <xf numFmtId="0" fontId="49" fillId="0" borderId="0" xfId="0" applyFont="1" applyAlignment="1">
      <alignment horizontal="center" vertical="center"/>
    </xf>
    <xf numFmtId="0" fontId="50" fillId="0" borderId="0" xfId="0" applyFont="1" applyAlignment="1">
      <alignment horizontal="center" vertical="center"/>
    </xf>
    <xf numFmtId="0" fontId="51" fillId="0" borderId="23" xfId="0" applyFont="1" applyBorder="1" applyAlignment="1">
      <alignment horizontal="center" vertical="center"/>
    </xf>
    <xf numFmtId="0" fontId="52" fillId="0" borderId="0" xfId="0" applyFont="1" applyAlignment="1">
      <alignment horizontal="center" vertical="center"/>
    </xf>
    <xf numFmtId="0" fontId="51" fillId="0" borderId="0" xfId="0" applyFont="1" applyAlignment="1">
      <alignment horizontal="center" vertical="center"/>
    </xf>
    <xf numFmtId="0" fontId="51" fillId="0" borderId="54" xfId="0" applyFont="1" applyBorder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33" fillId="0" borderId="0" xfId="0" applyFont="1" applyAlignment="1">
      <alignment horizontal="center" vertical="center"/>
    </xf>
    <xf numFmtId="0" fontId="43" fillId="0" borderId="0" xfId="0" applyFont="1" applyAlignment="1">
      <alignment horizontal="center" vertical="center"/>
    </xf>
    <xf numFmtId="0" fontId="44" fillId="0" borderId="0" xfId="0" applyFont="1" applyAlignment="1">
      <alignment horizontal="center" vertical="center"/>
    </xf>
    <xf numFmtId="0" fontId="37" fillId="0" borderId="0" xfId="0" applyFont="1" applyAlignment="1">
      <alignment horizontal="left" vertical="center" shrinkToFit="1"/>
    </xf>
    <xf numFmtId="0" fontId="39" fillId="0" borderId="0" xfId="0" applyFont="1" applyAlignment="1">
      <alignment horizontal="center" vertical="center"/>
    </xf>
    <xf numFmtId="0" fontId="38" fillId="0" borderId="0" xfId="0" applyFont="1" applyAlignment="1">
      <alignment horizontal="center" vertical="center"/>
    </xf>
    <xf numFmtId="0" fontId="31" fillId="0" borderId="23" xfId="0" applyFont="1" applyBorder="1" applyAlignment="1">
      <alignment horizontal="left"/>
    </xf>
    <xf numFmtId="0" fontId="45" fillId="0" borderId="0" xfId="0" applyFont="1" applyAlignment="1">
      <alignment horizontal="center" vertical="center"/>
    </xf>
    <xf numFmtId="0" fontId="41" fillId="0" borderId="0" xfId="0" applyFont="1" applyAlignment="1">
      <alignment horizontal="center"/>
    </xf>
    <xf numFmtId="0" fontId="13" fillId="0" borderId="15" xfId="0" applyFont="1" applyBorder="1" applyAlignment="1">
      <alignment horizontal="center" vertical="center"/>
    </xf>
    <xf numFmtId="0" fontId="13" fillId="0" borderId="18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49" fontId="0" fillId="0" borderId="0" xfId="0" applyNumberFormat="1" applyBorder="1"/>
  </cellXfs>
  <cellStyles count="1">
    <cellStyle name="Normal" xfId="0" builtinId="0"/>
  </cellStyles>
  <dxfs count="138"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color theme="0" tint="-4.9989318521683403E-2"/>
      </font>
      <fill>
        <patternFill>
          <bgColor rgb="FFFF66FF"/>
        </patternFill>
      </fill>
    </dxf>
    <dxf>
      <font>
        <b/>
        <i val="0"/>
        <color theme="0" tint="-4.9989318521683403E-2"/>
      </font>
      <fill>
        <patternFill>
          <bgColor theme="4" tint="-0.24994659260841701"/>
        </patternFill>
      </fill>
    </dxf>
    <dxf>
      <font>
        <color theme="1" tint="0.14996795556505021"/>
      </font>
      <fill>
        <patternFill>
          <bgColor rgb="FF8CC068"/>
        </patternFill>
      </fill>
    </dxf>
    <dxf>
      <font>
        <color theme="1" tint="0.14996795556505021"/>
      </font>
      <fill>
        <patternFill>
          <bgColor rgb="FF81B2E9"/>
        </patternFill>
      </fill>
    </dxf>
    <dxf>
      <font>
        <color theme="1" tint="0.14996795556505021"/>
      </font>
      <fill>
        <patternFill>
          <bgColor rgb="FFC6E0B4"/>
        </patternFill>
      </fill>
    </dxf>
    <dxf>
      <font>
        <b/>
        <i val="0"/>
        <color theme="1" tint="0.14996795556505021"/>
      </font>
      <fill>
        <patternFill>
          <bgColor theme="4" tint="0.59996337778862885"/>
        </patternFill>
      </fill>
    </dxf>
    <dxf>
      <font>
        <color theme="0" tint="-0.34998626667073579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rgb="FFFF66FF"/>
        </patternFill>
      </fill>
    </dxf>
    <dxf>
      <font>
        <b/>
        <i val="0"/>
        <color theme="0" tint="-4.9989318521683403E-2"/>
      </font>
      <fill>
        <patternFill>
          <bgColor theme="4" tint="-0.24994659260841701"/>
        </patternFill>
      </fill>
    </dxf>
    <dxf>
      <font>
        <color theme="1" tint="0.14996795556505021"/>
      </font>
      <fill>
        <patternFill>
          <bgColor rgb="FF8CC068"/>
        </patternFill>
      </fill>
    </dxf>
    <dxf>
      <font>
        <color theme="1" tint="0.14996795556505021"/>
      </font>
      <fill>
        <patternFill>
          <bgColor rgb="FF81B2E9"/>
        </patternFill>
      </fill>
    </dxf>
    <dxf>
      <font>
        <color theme="1" tint="0.14996795556505021"/>
      </font>
      <fill>
        <patternFill>
          <bgColor rgb="FFC6E0B4"/>
        </patternFill>
      </fill>
    </dxf>
    <dxf>
      <font>
        <b/>
        <i val="0"/>
        <color theme="1" tint="0.14996795556505021"/>
      </font>
      <fill>
        <patternFill>
          <bgColor theme="4" tint="0.59996337778862885"/>
        </patternFill>
      </fill>
    </dxf>
    <dxf>
      <font>
        <color theme="0" tint="-0.34998626667073579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rgb="FFFF66FF"/>
        </patternFill>
      </fill>
    </dxf>
    <dxf>
      <font>
        <color theme="0" tint="-4.9989318521683403E-2"/>
      </font>
      <fill>
        <patternFill>
          <bgColor rgb="FF642C76"/>
        </patternFill>
      </fill>
    </dxf>
    <dxf>
      <font>
        <b/>
        <i val="0"/>
        <color auto="1"/>
      </font>
      <fill>
        <patternFill>
          <bgColor rgb="FF8CFF19"/>
        </patternFill>
      </fill>
    </dxf>
    <dxf>
      <font>
        <color theme="1" tint="0.14996795556505021"/>
      </font>
      <fill>
        <patternFill>
          <bgColor rgb="FFB567F5"/>
        </patternFill>
      </fill>
    </dxf>
    <dxf>
      <font>
        <color theme="1"/>
      </font>
      <fill>
        <patternFill>
          <bgColor rgb="FFF4DA3E"/>
        </patternFill>
      </fill>
    </dxf>
    <dxf>
      <font>
        <color theme="1" tint="0.14996795556505021"/>
      </font>
      <fill>
        <patternFill>
          <bgColor rgb="FFE4D2F2"/>
        </patternFill>
      </fill>
    </dxf>
    <dxf>
      <font>
        <b/>
        <i val="0"/>
        <color theme="0"/>
      </font>
      <fill>
        <patternFill>
          <bgColor rgb="FF3788CB"/>
        </patternFill>
      </fill>
    </dxf>
    <dxf>
      <font>
        <color theme="0" tint="-4.9989318521683403E-2"/>
      </font>
      <fill>
        <patternFill>
          <bgColor rgb="FFFF66FF"/>
        </patternFill>
      </fill>
    </dxf>
    <dxf>
      <font>
        <color theme="0" tint="-4.9989318521683403E-2"/>
      </font>
      <fill>
        <patternFill>
          <bgColor rgb="FF642C76"/>
        </patternFill>
      </fill>
    </dxf>
    <dxf>
      <font>
        <b/>
        <i val="0"/>
        <color theme="1" tint="4.9989318521683403E-2"/>
      </font>
      <fill>
        <patternFill>
          <bgColor rgb="FF8CFF19"/>
        </patternFill>
      </fill>
    </dxf>
    <dxf>
      <font>
        <color theme="1" tint="0.14996795556505021"/>
      </font>
      <fill>
        <patternFill>
          <bgColor rgb="FFB567F5"/>
        </patternFill>
      </fill>
    </dxf>
    <dxf>
      <font>
        <color theme="1" tint="0.14996795556505021"/>
      </font>
      <fill>
        <patternFill>
          <bgColor rgb="FFF4DA3E"/>
        </patternFill>
      </fill>
    </dxf>
    <dxf>
      <font>
        <color theme="1" tint="0.14996795556505021"/>
      </font>
      <fill>
        <patternFill>
          <bgColor rgb="FFE4D2F2"/>
        </patternFill>
      </fill>
    </dxf>
    <dxf>
      <font>
        <b/>
        <i val="0"/>
        <color theme="0"/>
      </font>
      <fill>
        <patternFill>
          <bgColor rgb="FF3788CB"/>
        </patternFill>
      </fill>
    </dxf>
    <dxf>
      <font>
        <color theme="0" tint="-4.9989318521683403E-2"/>
      </font>
      <fill>
        <patternFill>
          <bgColor rgb="FFFF66FF"/>
        </patternFill>
      </fill>
    </dxf>
    <dxf>
      <font>
        <color theme="0"/>
      </font>
      <fill>
        <patternFill>
          <bgColor rgb="FF642C76"/>
        </patternFill>
      </fill>
    </dxf>
    <dxf>
      <font>
        <b/>
        <i val="0"/>
        <color theme="1" tint="4.9989318521683403E-2"/>
      </font>
      <fill>
        <patternFill>
          <bgColor rgb="FF8CFF19"/>
        </patternFill>
      </fill>
    </dxf>
    <dxf>
      <font>
        <color theme="1" tint="0.14996795556505021"/>
      </font>
      <fill>
        <patternFill>
          <bgColor rgb="FFB567F5"/>
        </patternFill>
      </fill>
    </dxf>
    <dxf>
      <font>
        <color theme="1" tint="0.14996795556505021"/>
      </font>
      <fill>
        <patternFill>
          <bgColor rgb="FFF4DA3E"/>
        </patternFill>
      </fill>
    </dxf>
    <dxf>
      <font>
        <color theme="1" tint="0.14996795556505021"/>
      </font>
      <fill>
        <patternFill>
          <bgColor rgb="FFE4D2F2"/>
        </patternFill>
      </fill>
    </dxf>
    <dxf>
      <font>
        <b/>
        <i val="0"/>
        <color theme="0"/>
      </font>
      <fill>
        <patternFill>
          <bgColor rgb="FF3788CB"/>
        </patternFill>
      </fill>
    </dxf>
    <dxf>
      <font>
        <color theme="0" tint="-4.9989318521683403E-2"/>
      </font>
      <fill>
        <patternFill>
          <bgColor rgb="FFFF66FF"/>
        </patternFill>
      </fill>
    </dxf>
    <dxf>
      <font>
        <b/>
        <i val="0"/>
        <color theme="0" tint="-4.9989318521683403E-2"/>
      </font>
      <fill>
        <patternFill>
          <bgColor theme="4" tint="-0.24994659260841701"/>
        </patternFill>
      </fill>
    </dxf>
    <dxf>
      <font>
        <color theme="1" tint="0.14996795556505021"/>
      </font>
      <fill>
        <patternFill>
          <bgColor rgb="FF8CC068"/>
        </patternFill>
      </fill>
    </dxf>
    <dxf>
      <font>
        <color theme="1" tint="0.14996795556505021"/>
      </font>
      <fill>
        <patternFill>
          <bgColor rgb="FF81B2E9"/>
        </patternFill>
      </fill>
    </dxf>
    <dxf>
      <font>
        <color theme="1" tint="0.14996795556505021"/>
      </font>
      <fill>
        <patternFill>
          <bgColor rgb="FFC6E0B4"/>
        </patternFill>
      </fill>
    </dxf>
    <dxf>
      <font>
        <b/>
        <i val="0"/>
        <color theme="1" tint="0.14996795556505021"/>
      </font>
      <fill>
        <patternFill>
          <bgColor theme="4" tint="0.59996337778862885"/>
        </patternFill>
      </fill>
    </dxf>
    <dxf>
      <font>
        <color theme="0" tint="-0.34998626667073579"/>
      </font>
      <fill>
        <patternFill>
          <bgColor theme="1" tint="0.24994659260841701"/>
        </patternFill>
      </fill>
    </dxf>
    <dxf>
      <font>
        <color rgb="FF3788CB"/>
      </font>
      <fill>
        <patternFill patternType="none">
          <bgColor auto="1"/>
        </patternFill>
      </fill>
    </dxf>
    <dxf>
      <font>
        <color rgb="FFE4D2F2"/>
      </font>
    </dxf>
    <dxf>
      <font>
        <color rgb="FFF4DA3E"/>
      </font>
    </dxf>
    <dxf>
      <font>
        <color rgb="FFB567F5"/>
      </font>
    </dxf>
    <dxf>
      <font>
        <color rgb="FF63D218"/>
      </font>
    </dxf>
    <dxf>
      <font>
        <color rgb="FF642C76"/>
      </font>
    </dxf>
    <dxf>
      <font>
        <color rgb="FFFF66FF"/>
      </font>
    </dxf>
    <dxf>
      <font>
        <color theme="0" tint="-4.9989318521683403E-2"/>
      </font>
      <fill>
        <patternFill>
          <bgColor rgb="FFFF66FF"/>
        </patternFill>
      </fill>
    </dxf>
    <dxf>
      <font>
        <color theme="0" tint="-4.9989318521683403E-2"/>
      </font>
      <fill>
        <patternFill>
          <bgColor rgb="FF813997"/>
        </patternFill>
      </fill>
    </dxf>
    <dxf>
      <font>
        <b/>
        <i val="0"/>
        <color theme="1"/>
      </font>
      <fill>
        <patternFill>
          <bgColor rgb="FF8CFF19"/>
        </patternFill>
      </fill>
    </dxf>
    <dxf>
      <font>
        <color theme="1" tint="0.14996795556505021"/>
      </font>
      <fill>
        <patternFill>
          <bgColor rgb="FFB567F5"/>
        </patternFill>
      </fill>
    </dxf>
    <dxf>
      <font>
        <color theme="1" tint="0.14996795556505021"/>
      </font>
      <fill>
        <patternFill>
          <bgColor rgb="FFF4DA3E"/>
        </patternFill>
      </fill>
    </dxf>
    <dxf>
      <font>
        <color theme="1" tint="0.14996795556505021"/>
      </font>
      <fill>
        <patternFill>
          <bgColor rgb="FFE4D2F2"/>
        </patternFill>
      </fill>
    </dxf>
    <dxf>
      <font>
        <b/>
        <i val="0"/>
        <color theme="0"/>
      </font>
      <fill>
        <patternFill>
          <bgColor rgb="FF3788CB"/>
        </patternFill>
      </fill>
    </dxf>
    <dxf>
      <font>
        <color theme="0" tint="-4.9989318521683403E-2"/>
      </font>
      <fill>
        <patternFill>
          <bgColor rgb="FFFF66FF"/>
        </patternFill>
      </fill>
    </dxf>
    <dxf>
      <font>
        <b/>
        <i val="0"/>
        <color theme="0" tint="-4.9989318521683403E-2"/>
      </font>
      <fill>
        <patternFill>
          <bgColor theme="4" tint="-0.24994659260841701"/>
        </patternFill>
      </fill>
    </dxf>
    <dxf>
      <font>
        <color theme="1" tint="0.14996795556505021"/>
      </font>
      <fill>
        <patternFill>
          <bgColor rgb="FF8CC068"/>
        </patternFill>
      </fill>
    </dxf>
    <dxf>
      <font>
        <color theme="1" tint="0.14996795556505021"/>
      </font>
      <fill>
        <patternFill>
          <bgColor rgb="FF81B2E9"/>
        </patternFill>
      </fill>
    </dxf>
    <dxf>
      <font>
        <color theme="1" tint="0.14996795556505021"/>
      </font>
      <fill>
        <patternFill>
          <bgColor rgb="FFC6E0B4"/>
        </patternFill>
      </fill>
    </dxf>
    <dxf>
      <font>
        <b/>
        <i val="0"/>
        <color theme="1" tint="0.14996795556505021"/>
      </font>
      <fill>
        <patternFill>
          <bgColor theme="4" tint="0.59996337778862885"/>
        </patternFill>
      </fill>
    </dxf>
    <dxf>
      <font>
        <color theme="0" tint="-0.34998626667073579"/>
      </font>
      <fill>
        <patternFill>
          <bgColor theme="1" tint="0.24994659260841701"/>
        </patternFill>
      </fill>
    </dxf>
    <dxf>
      <fill>
        <patternFill>
          <bgColor rgb="FF372F2D"/>
        </patternFill>
      </fill>
    </dxf>
    <dxf>
      <font>
        <color rgb="FF3788CB"/>
      </font>
      <fill>
        <patternFill patternType="none">
          <bgColor auto="1"/>
        </patternFill>
      </fill>
    </dxf>
    <dxf>
      <font>
        <color rgb="FFD3B5E9"/>
      </font>
    </dxf>
    <dxf>
      <font>
        <color rgb="FFF4DA3E"/>
      </font>
    </dxf>
    <dxf>
      <font>
        <color rgb="FFB567F5"/>
      </font>
    </dxf>
    <dxf>
      <font>
        <color rgb="FF75E604"/>
      </font>
    </dxf>
    <dxf>
      <font>
        <color rgb="FF642C76"/>
      </font>
    </dxf>
    <dxf>
      <font>
        <color rgb="FFFF66FF"/>
      </font>
    </dxf>
    <dxf>
      <font>
        <color rgb="FF3788CB"/>
      </font>
      <fill>
        <patternFill patternType="none">
          <bgColor auto="1"/>
        </patternFill>
      </fill>
    </dxf>
    <dxf>
      <font>
        <color rgb="FFD3B5E9"/>
      </font>
    </dxf>
    <dxf>
      <font>
        <color rgb="FFF4DA3E"/>
      </font>
    </dxf>
    <dxf>
      <font>
        <color rgb="FFB567F5"/>
      </font>
    </dxf>
    <dxf>
      <font>
        <color rgb="FF75E604"/>
      </font>
    </dxf>
    <dxf>
      <font>
        <color rgb="FF642C76"/>
      </font>
    </dxf>
    <dxf>
      <font>
        <color rgb="FFFF66FF"/>
      </font>
    </dxf>
    <dxf>
      <font>
        <color rgb="FF3788CB"/>
      </font>
      <fill>
        <patternFill patternType="none">
          <bgColor auto="1"/>
        </patternFill>
      </fill>
    </dxf>
    <dxf>
      <font>
        <color rgb="FFD3B5E9"/>
      </font>
    </dxf>
    <dxf>
      <font>
        <color rgb="FFF4DA3E"/>
      </font>
    </dxf>
    <dxf>
      <font>
        <color rgb="FFB567F5"/>
      </font>
    </dxf>
    <dxf>
      <font>
        <color rgb="FF75E604"/>
      </font>
    </dxf>
    <dxf>
      <font>
        <color rgb="FF642C76"/>
      </font>
    </dxf>
    <dxf>
      <font>
        <color rgb="FFFF66FF"/>
      </font>
    </dxf>
    <dxf>
      <font>
        <color rgb="FF3788CB"/>
      </font>
      <fill>
        <patternFill patternType="none">
          <bgColor auto="1"/>
        </patternFill>
      </fill>
    </dxf>
    <dxf>
      <font>
        <color rgb="FFD3B5E9"/>
      </font>
    </dxf>
    <dxf>
      <font>
        <color rgb="FFF4DA3E"/>
      </font>
    </dxf>
    <dxf>
      <font>
        <color rgb="FFB567F5"/>
      </font>
    </dxf>
    <dxf>
      <font>
        <color rgb="FF75E604"/>
      </font>
    </dxf>
    <dxf>
      <font>
        <color rgb="FF642C76"/>
      </font>
    </dxf>
    <dxf>
      <font>
        <color rgb="FFFF66FF"/>
      </font>
    </dxf>
    <dxf>
      <font>
        <color rgb="FF3788CB"/>
      </font>
      <fill>
        <patternFill patternType="none">
          <bgColor auto="1"/>
        </patternFill>
      </fill>
    </dxf>
    <dxf>
      <font>
        <color rgb="FFD3B5E9"/>
      </font>
    </dxf>
    <dxf>
      <font>
        <color rgb="FFF4DA3E"/>
      </font>
    </dxf>
    <dxf>
      <font>
        <color rgb="FFB567F5"/>
      </font>
    </dxf>
    <dxf>
      <font>
        <color rgb="FF75E604"/>
      </font>
    </dxf>
    <dxf>
      <font>
        <color rgb="FF642C76"/>
      </font>
    </dxf>
    <dxf>
      <font>
        <color rgb="FFFF66FF"/>
      </font>
    </dxf>
    <dxf>
      <font>
        <color rgb="FF3788CB"/>
      </font>
      <fill>
        <patternFill patternType="none">
          <bgColor auto="1"/>
        </patternFill>
      </fill>
    </dxf>
    <dxf>
      <font>
        <color rgb="FFD3B5E9"/>
      </font>
    </dxf>
    <dxf>
      <font>
        <color rgb="FFF4DA3E"/>
      </font>
    </dxf>
    <dxf>
      <font>
        <color rgb="FFB567F5"/>
      </font>
    </dxf>
    <dxf>
      <font>
        <color rgb="FF75E604"/>
      </font>
    </dxf>
    <dxf>
      <font>
        <color rgb="FF642C76"/>
      </font>
    </dxf>
    <dxf>
      <font>
        <color rgb="FFFF66FF"/>
      </font>
    </dxf>
    <dxf>
      <font>
        <color rgb="FF3788CB"/>
      </font>
      <fill>
        <patternFill patternType="none">
          <bgColor auto="1"/>
        </patternFill>
      </fill>
    </dxf>
    <dxf>
      <font>
        <color rgb="FFD3B5E9"/>
      </font>
    </dxf>
    <dxf>
      <font>
        <color rgb="FFF4DA3E"/>
      </font>
    </dxf>
    <dxf>
      <font>
        <color rgb="FFB567F5"/>
      </font>
    </dxf>
    <dxf>
      <font>
        <color rgb="FF75E604"/>
      </font>
    </dxf>
    <dxf>
      <font>
        <color rgb="FF642C76"/>
      </font>
    </dxf>
    <dxf>
      <font>
        <color rgb="FFFF66FF"/>
      </font>
    </dxf>
    <dxf>
      <font>
        <color auto="1"/>
      </font>
      <fill>
        <patternFill>
          <bgColor rgb="FF372F2D"/>
        </patternFill>
      </fill>
    </dxf>
    <dxf>
      <font>
        <color auto="1"/>
      </font>
      <fill>
        <patternFill>
          <bgColor rgb="FF372F2D"/>
        </patternFill>
      </fill>
    </dxf>
    <dxf>
      <fill>
        <patternFill>
          <bgColor rgb="FF372F2D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</dxfs>
  <tableStyles count="0" defaultTableStyle="TableStyleMedium2" defaultPivotStyle="PivotStyleLight16"/>
  <colors>
    <mruColors>
      <color rgb="FF3788CB"/>
      <color rgb="FF642C76"/>
      <color rgb="FFE4D2F2"/>
      <color rgb="FFF4DA3E"/>
      <color rgb="FFB567F5"/>
      <color rgb="FFFF66FF"/>
      <color rgb="FFA63AB8"/>
      <color rgb="FF63D218"/>
      <color rgb="FFB7EE00"/>
      <color rgb="FF70C3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autoPageBreaks="0"/>
  </sheetPr>
  <dimension ref="A1:AF38"/>
  <sheetViews>
    <sheetView showGridLines="0" tabSelected="1" topLeftCell="A2" zoomScale="115" zoomScaleNormal="115" workbookViewId="0">
      <selection activeCell="C18" sqref="C18"/>
    </sheetView>
  </sheetViews>
  <sheetFormatPr defaultRowHeight="15" x14ac:dyDescent="0.25"/>
  <cols>
    <col min="1" max="1" width="4" customWidth="1"/>
    <col min="2" max="2" width="21.7109375" customWidth="1"/>
    <col min="3" max="3" width="12.140625" customWidth="1"/>
    <col min="4" max="4" width="1.42578125" customWidth="1"/>
    <col min="5" max="29" width="8" customWidth="1"/>
    <col min="30" max="30" width="4.28515625" customWidth="1"/>
  </cols>
  <sheetData>
    <row r="1" spans="1:32" s="6" customFormat="1" ht="15" hidden="1" customHeight="1" x14ac:dyDescent="0.25">
      <c r="E1" s="6">
        <v>0</v>
      </c>
      <c r="F1" s="6">
        <v>1</v>
      </c>
      <c r="G1" s="6">
        <v>2</v>
      </c>
      <c r="H1" s="6">
        <v>3</v>
      </c>
      <c r="I1" s="6">
        <v>4</v>
      </c>
      <c r="J1" s="6">
        <v>5</v>
      </c>
      <c r="K1" s="6">
        <v>6</v>
      </c>
      <c r="L1" s="6">
        <v>7</v>
      </c>
      <c r="M1" s="6">
        <v>8</v>
      </c>
      <c r="N1" s="6">
        <v>9</v>
      </c>
      <c r="O1" s="6">
        <v>10</v>
      </c>
      <c r="P1" s="6">
        <v>11</v>
      </c>
      <c r="Q1" s="6">
        <v>12</v>
      </c>
      <c r="R1" s="6">
        <v>13</v>
      </c>
      <c r="S1" s="6">
        <v>14</v>
      </c>
      <c r="T1" s="6">
        <v>15</v>
      </c>
      <c r="U1" s="6">
        <v>16</v>
      </c>
      <c r="V1" s="6">
        <v>17</v>
      </c>
      <c r="W1" s="6">
        <v>18</v>
      </c>
      <c r="X1" s="6">
        <v>19</v>
      </c>
      <c r="Y1" s="6">
        <v>20</v>
      </c>
      <c r="Z1" s="6">
        <v>21</v>
      </c>
      <c r="AA1" s="6">
        <v>22</v>
      </c>
      <c r="AB1" s="6">
        <v>23</v>
      </c>
      <c r="AC1" s="6">
        <v>24</v>
      </c>
    </row>
    <row r="2" spans="1:32" s="6" customFormat="1" ht="15" customHeight="1" x14ac:dyDescent="0.25"/>
    <row r="3" spans="1:32" ht="15" customHeight="1" x14ac:dyDescent="0.25">
      <c r="A3" t="s">
        <v>149</v>
      </c>
      <c r="B3" s="153" t="str">
        <f>IF(B17 = "Ionian (Major)", B8 &amp; " Major", IF(B17 = "Aolian (Minor)", B8 &amp; " Minor", B8 &amp; " " &amp; B17))</f>
        <v>C Major Triads</v>
      </c>
      <c r="C3" s="153"/>
      <c r="D3" s="153"/>
      <c r="E3" s="153"/>
      <c r="F3" s="153"/>
      <c r="G3" s="153"/>
      <c r="K3" s="152">
        <f>IF(Model!J3="0","",Model!J3)</f>
        <v>1</v>
      </c>
      <c r="L3" s="152"/>
      <c r="M3" s="152" t="str">
        <f>IF(Model!K3="0","",Model!K3)</f>
        <v/>
      </c>
      <c r="N3" s="152"/>
      <c r="O3" s="152">
        <f>IF(Model!L3="0","",Model!L3)</f>
        <v>3</v>
      </c>
      <c r="P3" s="152"/>
      <c r="Q3" s="152" t="str">
        <f>IF(Model!M3="0","",Model!M3)</f>
        <v/>
      </c>
      <c r="R3" s="152"/>
      <c r="S3" s="152">
        <f>IF(Model!N3="0","",Model!N3)</f>
        <v>5</v>
      </c>
      <c r="T3" s="152"/>
      <c r="U3" s="152" t="str">
        <f>IF(Model!O3="0","",Model!O3)</f>
        <v/>
      </c>
      <c r="V3" s="152"/>
      <c r="W3" s="152" t="str">
        <f>IF(Model!P3="0","",Model!P3)</f>
        <v/>
      </c>
      <c r="X3" s="152"/>
      <c r="Z3" s="148" t="s">
        <v>18</v>
      </c>
      <c r="AA3" s="148"/>
      <c r="AB3" s="149" t="b">
        <v>0</v>
      </c>
      <c r="AC3" s="149"/>
    </row>
    <row r="4" spans="1:32" ht="15" customHeight="1" x14ac:dyDescent="0.25">
      <c r="B4" s="153"/>
      <c r="C4" s="153"/>
      <c r="D4" s="153"/>
      <c r="E4" s="153"/>
      <c r="F4" s="153"/>
      <c r="G4" s="153"/>
      <c r="K4" s="151" t="str">
        <f>Model!J7</f>
        <v>CM7</v>
      </c>
      <c r="L4" s="151"/>
      <c r="M4" s="151" t="str">
        <f>Model!K7</f>
        <v/>
      </c>
      <c r="N4" s="151"/>
      <c r="O4" s="151" t="str">
        <f>Model!L7</f>
        <v>Em7</v>
      </c>
      <c r="P4" s="151"/>
      <c r="Q4" s="151" t="str">
        <f>Model!M7</f>
        <v/>
      </c>
      <c r="R4" s="151"/>
      <c r="S4" s="151" t="str">
        <f>Model!N7</f>
        <v>G7</v>
      </c>
      <c r="T4" s="151"/>
      <c r="U4" s="151" t="str">
        <f>Model!O7</f>
        <v/>
      </c>
      <c r="V4" s="151"/>
      <c r="W4" s="151" t="str">
        <f>Model!P7</f>
        <v/>
      </c>
      <c r="X4" s="151"/>
      <c r="Z4" s="148"/>
      <c r="AA4" s="148"/>
      <c r="AB4" s="149"/>
      <c r="AC4" s="149"/>
    </row>
    <row r="5" spans="1:32" s="42" customFormat="1" ht="10.5" customHeight="1" x14ac:dyDescent="0.2">
      <c r="B5" s="153"/>
      <c r="C5" s="153"/>
      <c r="D5" s="153"/>
      <c r="E5" s="153"/>
      <c r="F5" s="153"/>
      <c r="G5" s="153"/>
      <c r="J5" s="64"/>
      <c r="K5" s="48"/>
      <c r="L5" s="64"/>
      <c r="M5" s="64"/>
      <c r="N5" s="64"/>
      <c r="O5" s="64"/>
      <c r="P5" s="64"/>
      <c r="Z5" s="148"/>
      <c r="AA5" s="148"/>
      <c r="AB5" s="149"/>
      <c r="AC5" s="149"/>
    </row>
    <row r="6" spans="1:32" ht="31.5" customHeight="1" x14ac:dyDescent="0.25">
      <c r="B6" s="153"/>
      <c r="C6" s="153"/>
      <c r="D6" s="153"/>
      <c r="E6" s="153"/>
      <c r="F6" s="153"/>
      <c r="G6" s="153"/>
      <c r="H6" s="154" t="s">
        <v>20</v>
      </c>
      <c r="I6" s="154"/>
      <c r="J6" s="47" t="str">
        <f>IF(Model!J6=0,"", Model!J6)</f>
        <v>C</v>
      </c>
      <c r="K6" s="47" t="str">
        <f>IF(Model!K6=0,"", Model!K6)</f>
        <v/>
      </c>
      <c r="L6" s="47" t="str">
        <f>IF(Model!L6=0,"", Model!L6)</f>
        <v>E</v>
      </c>
      <c r="M6" s="47" t="str">
        <f>IF(Model!M6=0,"", Model!M6)</f>
        <v/>
      </c>
      <c r="N6" s="47" t="str">
        <f>IF(Model!N6=0,"", Model!N6)</f>
        <v>G</v>
      </c>
      <c r="O6" s="47" t="str">
        <f>IF(Model!O6=0,"", Model!O6)</f>
        <v/>
      </c>
      <c r="P6" s="47" t="str">
        <f>IF(Model!P6=0,"", Model!P6)</f>
        <v/>
      </c>
      <c r="S6" s="154" t="s">
        <v>17</v>
      </c>
      <c r="T6" s="154"/>
      <c r="U6" s="154"/>
      <c r="V6" s="65" t="str">
        <f>IF(Model!J4=1, "h", IF(Model!J4=2, "W", IF(Model!J4=3, "W+h", IF(Model!J4=4, "WW", IF(Model!J4=0, "", IF(Model!J4=5, "WWh", Model!J4))))))</f>
        <v/>
      </c>
      <c r="W6" s="54" t="str">
        <f>IF(Model!K4=1, "h", IF(Model!K4=2, "W", IF(Model!K4=3, "W+h", IF(Model!K4=4, "WW", IF(Model!K4=0, "", IF(Model!K4=5, "WWh", Model!K4))))))</f>
        <v>WW</v>
      </c>
      <c r="X6" s="55" t="str">
        <f>IF(Model!L4=1, "h", IF(Model!L4=2, "W", IF(Model!L4=3, "W+h", IF(Model!L4=4, "WW", IF(Model!L4=0, "", IF(Model!L4=5, "WWh", Model!L4))))))</f>
        <v/>
      </c>
      <c r="Y6" s="56" t="str">
        <f>IF(Model!M4=1, "h", IF(Model!M4=2, "W", IF(Model!M4=3, "W+h", IF(Model!M4=4, "WW", IF(Model!M4=0, "", IF(Model!M4=5, "WWh", Model!M4))))))</f>
        <v>W+h</v>
      </c>
      <c r="Z6" s="57" t="str">
        <f>IF(Model!N4=1, "h", IF(Model!N4=2, "W", IF(Model!N4=3, "W+h", IF(Model!N4=4, "WW", IF(Model!N4=0, "", IF(Model!N4=5, "WWh", Model!N4))))))</f>
        <v/>
      </c>
      <c r="AA6" s="58" t="str">
        <f>IF(Model!O4=1, "h", IF(Model!O4=2, "W", IF(Model!O4=3, "W+h", IF(Model!O4=4, "WW", IF(Model!O4=0, "", IF(Model!O4=5, "WWh", Model!O4))))))</f>
        <v/>
      </c>
      <c r="AB6" s="59" t="str">
        <f>IF(Model!P4=1, "h", IF(Model!P4=2, "W", IF(Model!P4=3, "W+h", IF(Model!P4=4, "WW", IF(Model!P4=0, "", IF(Model!P4=5, "WWh", Model!P4))))))</f>
        <v>WWh</v>
      </c>
      <c r="AE6" s="155" t="s">
        <v>1</v>
      </c>
      <c r="AF6" s="155"/>
    </row>
    <row r="7" spans="1:32" ht="21" customHeight="1" x14ac:dyDescent="0.45">
      <c r="B7" s="62" t="s">
        <v>11</v>
      </c>
      <c r="C7" s="62" t="s">
        <v>15</v>
      </c>
      <c r="D7" s="25"/>
      <c r="E7" s="69">
        <f t="shared" ref="E7:AC7" si="0">IF($AB$3, 24-E$1, E$1)</f>
        <v>0</v>
      </c>
      <c r="F7" s="71">
        <f t="shared" si="0"/>
        <v>1</v>
      </c>
      <c r="G7" s="33">
        <f t="shared" si="0"/>
        <v>2</v>
      </c>
      <c r="H7" s="31">
        <f t="shared" si="0"/>
        <v>3</v>
      </c>
      <c r="I7" s="33">
        <f t="shared" si="0"/>
        <v>4</v>
      </c>
      <c r="J7" s="31">
        <f t="shared" si="0"/>
        <v>5</v>
      </c>
      <c r="K7" s="33">
        <f t="shared" si="0"/>
        <v>6</v>
      </c>
      <c r="L7" s="31">
        <f t="shared" si="0"/>
        <v>7</v>
      </c>
      <c r="M7" s="33">
        <f t="shared" si="0"/>
        <v>8</v>
      </c>
      <c r="N7" s="31">
        <f t="shared" si="0"/>
        <v>9</v>
      </c>
      <c r="O7" s="33">
        <f t="shared" si="0"/>
        <v>10</v>
      </c>
      <c r="P7" s="33">
        <f t="shared" si="0"/>
        <v>11</v>
      </c>
      <c r="Q7" s="32">
        <f t="shared" si="0"/>
        <v>12</v>
      </c>
      <c r="R7" s="33">
        <f t="shared" si="0"/>
        <v>13</v>
      </c>
      <c r="S7" s="33">
        <f t="shared" si="0"/>
        <v>14</v>
      </c>
      <c r="T7" s="31">
        <f t="shared" si="0"/>
        <v>15</v>
      </c>
      <c r="U7" s="33">
        <f t="shared" si="0"/>
        <v>16</v>
      </c>
      <c r="V7" s="31">
        <f t="shared" si="0"/>
        <v>17</v>
      </c>
      <c r="W7" s="33">
        <f t="shared" si="0"/>
        <v>18</v>
      </c>
      <c r="X7" s="31">
        <f t="shared" si="0"/>
        <v>19</v>
      </c>
      <c r="Y7" s="33">
        <f t="shared" si="0"/>
        <v>20</v>
      </c>
      <c r="Z7" s="31">
        <f t="shared" si="0"/>
        <v>21</v>
      </c>
      <c r="AA7" s="33">
        <f t="shared" si="0"/>
        <v>22</v>
      </c>
      <c r="AB7" s="33">
        <f t="shared" si="0"/>
        <v>23</v>
      </c>
      <c r="AC7" s="38">
        <f t="shared" si="0"/>
        <v>24</v>
      </c>
      <c r="AE7" s="141" t="s">
        <v>206</v>
      </c>
      <c r="AF7" s="142" t="s">
        <v>207</v>
      </c>
    </row>
    <row r="8" spans="1:32" s="2" customFormat="1" ht="21" customHeight="1" x14ac:dyDescent="0.25">
      <c r="B8" s="150" t="s">
        <v>0</v>
      </c>
      <c r="C8" s="43" t="s">
        <v>16</v>
      </c>
      <c r="D8" s="2">
        <f>VLOOKUP(UPPER(Fretboards!C8), Model!$B$2:$D$34, 3, FALSE)</f>
        <v>4</v>
      </c>
      <c r="E8" s="41" t="str">
        <f>IFERROR(HLOOKUP(MATCH(MOD($D8+E$7, 12), Model!$J$5:$P$5, 0), Model!$J$2:$P$6, 5) &amp; " : " &amp; HLOOKUP(MATCH(MOD($D8+E$7, 12), Model!$J$5:$P$5, 0), Model!$J$2:$P$3, 2), "")</f>
        <v>E : 3</v>
      </c>
      <c r="F8" s="68" t="str">
        <f>IFERROR(HLOOKUP(MATCH(MOD($D8+F$7, 12), Model!$J$5:$P$5, 0), Model!$J$2:$P$6, 5) &amp; " : " &amp; HLOOKUP(MATCH(MOD($D8+F$7, 12), Model!$J$5:$P$5, 0), Model!$J$2:$P$3, 2), "")</f>
        <v/>
      </c>
      <c r="G8" s="39" t="str">
        <f>IFERROR(HLOOKUP(MATCH(MOD($D8+G$7, 12), Model!$J$5:$P$5, 0), Model!$J$2:$P$6, 5) &amp; " : " &amp; HLOOKUP(MATCH(MOD($D8+G$7, 12), Model!$J$5:$P$5, 0), Model!$J$2:$P$3, 2), "")</f>
        <v/>
      </c>
      <c r="H8" s="40" t="str">
        <f>IFERROR(HLOOKUP(MATCH(MOD($D8+H$7, 12), Model!$J$5:$P$5, 0), Model!$J$2:$P$6, 5) &amp; " : " &amp; HLOOKUP(MATCH(MOD($D8+H$7, 12), Model!$J$5:$P$5, 0), Model!$J$2:$P$3, 2), "")</f>
        <v>G : 5</v>
      </c>
      <c r="I8" s="39" t="str">
        <f>IFERROR(HLOOKUP(MATCH(MOD($D8+I$7, 12), Model!$J$5:$P$5, 0), Model!$J$2:$P$6, 5) &amp; " : " &amp; HLOOKUP(MATCH(MOD($D8+I$7, 12), Model!$J$5:$P$5, 0), Model!$J$2:$P$3, 2), "")</f>
        <v/>
      </c>
      <c r="J8" s="40" t="str">
        <f>IFERROR(HLOOKUP(MATCH(MOD($D8+J$7, 12), Model!$J$5:$P$5, 0), Model!$J$2:$P$6, 5) &amp; " : " &amp; HLOOKUP(MATCH(MOD($D8+J$7, 12), Model!$J$5:$P$5, 0), Model!$J$2:$P$3, 2), "")</f>
        <v/>
      </c>
      <c r="K8" s="39" t="str">
        <f>IFERROR(HLOOKUP(MATCH(MOD($D8+K$7, 12), Model!$J$5:$P$5, 0), Model!$J$2:$P$6, 5) &amp; " : " &amp; HLOOKUP(MATCH(MOD($D8+K$7, 12), Model!$J$5:$P$5, 0), Model!$J$2:$P$3, 2), "")</f>
        <v/>
      </c>
      <c r="L8" s="40" t="str">
        <f>IFERROR(HLOOKUP(MATCH(MOD($D8+L$7, 12), Model!$J$5:$P$5, 0), Model!$J$2:$P$6, 5) &amp; " : " &amp; HLOOKUP(MATCH(MOD($D8+L$7, 12), Model!$J$5:$P$5, 0), Model!$J$2:$P$3, 2), "")</f>
        <v/>
      </c>
      <c r="M8" s="39" t="str">
        <f>IFERROR(HLOOKUP(MATCH(MOD($D8+M$7, 12), Model!$J$5:$P$5, 0), Model!$J$2:$P$6, 5) &amp; " : " &amp; HLOOKUP(MATCH(MOD($D8+M$7, 12), Model!$J$5:$P$5, 0), Model!$J$2:$P$3, 2), "")</f>
        <v>C : 1</v>
      </c>
      <c r="N8" s="40" t="str">
        <f>IFERROR(HLOOKUP(MATCH(MOD($D8+N$7, 12), Model!$J$5:$P$5, 0), Model!$J$2:$P$6, 5) &amp; " : " &amp; HLOOKUP(MATCH(MOD($D8+N$7, 12), Model!$J$5:$P$5, 0), Model!$J$2:$P$3, 2), "")</f>
        <v/>
      </c>
      <c r="O8" s="39" t="str">
        <f>IFERROR(HLOOKUP(MATCH(MOD($D8+O$7, 12), Model!$J$5:$P$5, 0), Model!$J$2:$P$6, 5) &amp; " : " &amp; HLOOKUP(MATCH(MOD($D8+O$7, 12), Model!$J$5:$P$5, 0), Model!$J$2:$P$3, 2), "")</f>
        <v/>
      </c>
      <c r="P8" s="39" t="str">
        <f>IFERROR(HLOOKUP(MATCH(MOD($D8+P$7, 12), Model!$J$5:$P$5, 0), Model!$J$2:$P$6, 5) &amp; " : " &amp; HLOOKUP(MATCH(MOD($D8+P$7, 12), Model!$J$5:$P$5, 0), Model!$J$2:$P$3, 2), "")</f>
        <v/>
      </c>
      <c r="Q8" s="41" t="str">
        <f>IFERROR(HLOOKUP(MATCH(MOD($D8+Q$7, 12), Model!$J$5:$P$5, 0), Model!$J$2:$P$6, 5) &amp; " : " &amp; HLOOKUP(MATCH(MOD($D8+Q$7, 12), Model!$J$5:$P$5, 0), Model!$J$2:$P$3, 2), "")</f>
        <v>E : 3</v>
      </c>
      <c r="R8" s="39" t="str">
        <f>IFERROR(HLOOKUP(MATCH(MOD($D8+R$7, 12), Model!$J$5:$P$5, 0), Model!$J$2:$P$6, 5) &amp; " : " &amp; HLOOKUP(MATCH(MOD($D8+R$7, 12), Model!$J$5:$P$5, 0), Model!$J$2:$P$3, 2), "")</f>
        <v/>
      </c>
      <c r="S8" s="39" t="str">
        <f>IFERROR(HLOOKUP(MATCH(MOD($D8+S$7, 12), Model!$J$5:$P$5, 0), Model!$J$2:$P$6, 5) &amp; " : " &amp; HLOOKUP(MATCH(MOD($D8+S$7, 12), Model!$J$5:$P$5, 0), Model!$J$2:$P$3, 2), "")</f>
        <v/>
      </c>
      <c r="T8" s="40" t="str">
        <f>IFERROR(HLOOKUP(MATCH(MOD($D8+T$7, 12), Model!$J$5:$P$5, 0), Model!$J$2:$P$6, 5) &amp; " : " &amp; HLOOKUP(MATCH(MOD($D8+T$7, 12), Model!$J$5:$P$5, 0), Model!$J$2:$P$3, 2), "")</f>
        <v>G : 5</v>
      </c>
      <c r="U8" s="39" t="str">
        <f>IFERROR(HLOOKUP(MATCH(MOD($D8+U$7, 12), Model!$J$5:$P$5, 0), Model!$J$2:$P$6, 5) &amp; " : " &amp; HLOOKUP(MATCH(MOD($D8+U$7, 12), Model!$J$5:$P$5, 0), Model!$J$2:$P$3, 2), "")</f>
        <v/>
      </c>
      <c r="V8" s="40" t="str">
        <f>IFERROR(HLOOKUP(MATCH(MOD($D8+V$7, 12), Model!$J$5:$P$5, 0), Model!$J$2:$P$6, 5) &amp; " : " &amp; HLOOKUP(MATCH(MOD($D8+V$7, 12), Model!$J$5:$P$5, 0), Model!$J$2:$P$3, 2), "")</f>
        <v/>
      </c>
      <c r="W8" s="39" t="str">
        <f>IFERROR(HLOOKUP(MATCH(MOD($D8+W$7, 12), Model!$J$5:$P$5, 0), Model!$J$2:$P$6, 5) &amp; " : " &amp; HLOOKUP(MATCH(MOD($D8+W$7, 12), Model!$J$5:$P$5, 0), Model!$J$2:$P$3, 2), "")</f>
        <v/>
      </c>
      <c r="X8" s="40" t="str">
        <f>IFERROR(HLOOKUP(MATCH(MOD($D8+X$7, 12), Model!$J$5:$P$5, 0), Model!$J$2:$P$6, 5) &amp; " : " &amp; HLOOKUP(MATCH(MOD($D8+X$7, 12), Model!$J$5:$P$5, 0), Model!$J$2:$P$3, 2), "")</f>
        <v/>
      </c>
      <c r="Y8" s="39" t="str">
        <f>IFERROR(HLOOKUP(MATCH(MOD($D8+Y$7, 12), Model!$J$5:$P$5, 0), Model!$J$2:$P$6, 5) &amp; " : " &amp; HLOOKUP(MATCH(MOD($D8+Y$7, 12), Model!$J$5:$P$5, 0), Model!$J$2:$P$3, 2), "")</f>
        <v>C : 1</v>
      </c>
      <c r="Z8" s="40" t="str">
        <f>IFERROR(HLOOKUP(MATCH(MOD($D8+Z$7, 12), Model!$J$5:$P$5, 0), Model!$J$2:$P$6, 5) &amp; " : " &amp; HLOOKUP(MATCH(MOD($D8+Z$7, 12), Model!$J$5:$P$5, 0), Model!$J$2:$P$3, 2), "")</f>
        <v/>
      </c>
      <c r="AA8" s="39" t="str">
        <f>IFERROR(HLOOKUP(MATCH(MOD($D8+AA$7, 12), Model!$J$5:$P$5, 0), Model!$J$2:$P$6, 5) &amp; " : " &amp; HLOOKUP(MATCH(MOD($D8+AA$7, 12), Model!$J$5:$P$5, 0), Model!$J$2:$P$3, 2), "")</f>
        <v/>
      </c>
      <c r="AB8" s="39" t="str">
        <f>IFERROR(HLOOKUP(MATCH(MOD($D8+AB$7, 12), Model!$J$5:$P$5, 0), Model!$J$2:$P$6, 5) &amp; " : " &amp; HLOOKUP(MATCH(MOD($D8+AB$7, 12), Model!$J$5:$P$5, 0), Model!$J$2:$P$3, 2), "")</f>
        <v/>
      </c>
      <c r="AC8" s="41" t="str">
        <f>IFERROR(HLOOKUP(MATCH(MOD($D8+AC$7, 12), Model!$J$5:$P$5, 0), Model!$J$2:$P$6, 5) &amp; " : " &amp; HLOOKUP(MATCH(MOD($D8+AC$7, 12), Model!$J$5:$P$5, 0), Model!$J$2:$P$3, 2), "")</f>
        <v>E : 3</v>
      </c>
      <c r="AE8" s="60" t="s">
        <v>2</v>
      </c>
      <c r="AF8" s="143" t="b">
        <v>1</v>
      </c>
    </row>
    <row r="9" spans="1:32" s="2" customFormat="1" ht="21" customHeight="1" x14ac:dyDescent="0.25">
      <c r="B9" s="150"/>
      <c r="C9" s="43" t="s">
        <v>14</v>
      </c>
      <c r="D9" s="2">
        <f>VLOOKUP(UPPER(Fretboards!C9), Model!$B$2:$D$34, 3, FALSE)</f>
        <v>11</v>
      </c>
      <c r="E9" s="41" t="str">
        <f>IFERROR(HLOOKUP(MATCH(MOD($D9+E$7, 12), Model!$J$5:$P$5, 0), Model!$J$2:$P$6, 5) &amp; " : " &amp; HLOOKUP(MATCH(MOD($D9+E$7, 12), Model!$J$5:$P$5, 0), Model!$J$2:$P$3, 2), "")</f>
        <v/>
      </c>
      <c r="F9" s="68" t="str">
        <f>IFERROR(HLOOKUP(MATCH(MOD($D9+F$7, 12), Model!$J$5:$P$5, 0), Model!$J$2:$P$6, 5) &amp; " : " &amp; HLOOKUP(MATCH(MOD($D9+F$7, 12), Model!$J$5:$P$5, 0), Model!$J$2:$P$3, 2), "")</f>
        <v>C : 1</v>
      </c>
      <c r="G9" s="39" t="str">
        <f>IFERROR(HLOOKUP(MATCH(MOD($D9+G$7, 12), Model!$J$5:$P$5, 0), Model!$J$2:$P$6, 5) &amp; " : " &amp; HLOOKUP(MATCH(MOD($D9+G$7, 12), Model!$J$5:$P$5, 0), Model!$J$2:$P$3, 2), "")</f>
        <v/>
      </c>
      <c r="H9" s="40" t="str">
        <f>IFERROR(HLOOKUP(MATCH(MOD($D9+H$7, 12), Model!$J$5:$P$5, 0), Model!$J$2:$P$6, 5) &amp; " : " &amp; HLOOKUP(MATCH(MOD($D9+H$7, 12), Model!$J$5:$P$5, 0), Model!$J$2:$P$3, 2), "")</f>
        <v/>
      </c>
      <c r="I9" s="39" t="str">
        <f>IFERROR(HLOOKUP(MATCH(MOD($D9+I$7, 12), Model!$J$5:$P$5, 0), Model!$J$2:$P$6, 5) &amp; " : " &amp; HLOOKUP(MATCH(MOD($D9+I$7, 12), Model!$J$5:$P$5, 0), Model!$J$2:$P$3, 2), "")</f>
        <v/>
      </c>
      <c r="J9" s="40" t="str">
        <f>IFERROR(HLOOKUP(MATCH(MOD($D9+J$7, 12), Model!$J$5:$P$5, 0), Model!$J$2:$P$6, 5) &amp; " : " &amp; HLOOKUP(MATCH(MOD($D9+J$7, 12), Model!$J$5:$P$5, 0), Model!$J$2:$P$3, 2), "")</f>
        <v>E : 3</v>
      </c>
      <c r="K9" s="39" t="str">
        <f>IFERROR(HLOOKUP(MATCH(MOD($D9+K$7, 12), Model!$J$5:$P$5, 0), Model!$J$2:$P$6, 5) &amp; " : " &amp; HLOOKUP(MATCH(MOD($D9+K$7, 12), Model!$J$5:$P$5, 0), Model!$J$2:$P$3, 2), "")</f>
        <v/>
      </c>
      <c r="L9" s="40" t="str">
        <f>IFERROR(HLOOKUP(MATCH(MOD($D9+L$7, 12), Model!$J$5:$P$5, 0), Model!$J$2:$P$6, 5) &amp; " : " &amp; HLOOKUP(MATCH(MOD($D9+L$7, 12), Model!$J$5:$P$5, 0), Model!$J$2:$P$3, 2), "")</f>
        <v/>
      </c>
      <c r="M9" s="39" t="str">
        <f>IFERROR(HLOOKUP(MATCH(MOD($D9+M$7, 12), Model!$J$5:$P$5, 0), Model!$J$2:$P$6, 5) &amp; " : " &amp; HLOOKUP(MATCH(MOD($D9+M$7, 12), Model!$J$5:$P$5, 0), Model!$J$2:$P$3, 2), "")</f>
        <v>G : 5</v>
      </c>
      <c r="N9" s="40" t="str">
        <f>IFERROR(HLOOKUP(MATCH(MOD($D9+N$7, 12), Model!$J$5:$P$5, 0), Model!$J$2:$P$6, 5) &amp; " : " &amp; HLOOKUP(MATCH(MOD($D9+N$7, 12), Model!$J$5:$P$5, 0), Model!$J$2:$P$3, 2), "")</f>
        <v/>
      </c>
      <c r="O9" s="39" t="str">
        <f>IFERROR(HLOOKUP(MATCH(MOD($D9+O$7, 12), Model!$J$5:$P$5, 0), Model!$J$2:$P$6, 5) &amp; " : " &amp; HLOOKUP(MATCH(MOD($D9+O$7, 12), Model!$J$5:$P$5, 0), Model!$J$2:$P$3, 2), "")</f>
        <v/>
      </c>
      <c r="P9" s="39" t="str">
        <f>IFERROR(HLOOKUP(MATCH(MOD($D9+P$7, 12), Model!$J$5:$P$5, 0), Model!$J$2:$P$6, 5) &amp; " : " &amp; HLOOKUP(MATCH(MOD($D9+P$7, 12), Model!$J$5:$P$5, 0), Model!$J$2:$P$3, 2), "")</f>
        <v/>
      </c>
      <c r="Q9" s="41" t="str">
        <f>IFERROR(HLOOKUP(MATCH(MOD($D9+Q$7, 12), Model!$J$5:$P$5, 0), Model!$J$2:$P$6, 5) &amp; " : " &amp; HLOOKUP(MATCH(MOD($D9+Q$7, 12), Model!$J$5:$P$5, 0), Model!$J$2:$P$3, 2), "")</f>
        <v/>
      </c>
      <c r="R9" s="39" t="str">
        <f>IFERROR(HLOOKUP(MATCH(MOD($D9+R$7, 12), Model!$J$5:$P$5, 0), Model!$J$2:$P$6, 5) &amp; " : " &amp; HLOOKUP(MATCH(MOD($D9+R$7, 12), Model!$J$5:$P$5, 0), Model!$J$2:$P$3, 2), "")</f>
        <v>C : 1</v>
      </c>
      <c r="S9" s="39" t="str">
        <f>IFERROR(HLOOKUP(MATCH(MOD($D9+S$7, 12), Model!$J$5:$P$5, 0), Model!$J$2:$P$6, 5) &amp; " : " &amp; HLOOKUP(MATCH(MOD($D9+S$7, 12), Model!$J$5:$P$5, 0), Model!$J$2:$P$3, 2), "")</f>
        <v/>
      </c>
      <c r="T9" s="40" t="str">
        <f>IFERROR(HLOOKUP(MATCH(MOD($D9+T$7, 12), Model!$J$5:$P$5, 0), Model!$J$2:$P$6, 5) &amp; " : " &amp; HLOOKUP(MATCH(MOD($D9+T$7, 12), Model!$J$5:$P$5, 0), Model!$J$2:$P$3, 2), "")</f>
        <v/>
      </c>
      <c r="U9" s="39" t="str">
        <f>IFERROR(HLOOKUP(MATCH(MOD($D9+U$7, 12), Model!$J$5:$P$5, 0), Model!$J$2:$P$6, 5) &amp; " : " &amp; HLOOKUP(MATCH(MOD($D9+U$7, 12), Model!$J$5:$P$5, 0), Model!$J$2:$P$3, 2), "")</f>
        <v/>
      </c>
      <c r="V9" s="40" t="str">
        <f>IFERROR(HLOOKUP(MATCH(MOD($D9+V$7, 12), Model!$J$5:$P$5, 0), Model!$J$2:$P$6, 5) &amp; " : " &amp; HLOOKUP(MATCH(MOD($D9+V$7, 12), Model!$J$5:$P$5, 0), Model!$J$2:$P$3, 2), "")</f>
        <v>E : 3</v>
      </c>
      <c r="W9" s="39" t="str">
        <f>IFERROR(HLOOKUP(MATCH(MOD($D9+W$7, 12), Model!$J$5:$P$5, 0), Model!$J$2:$P$6, 5) &amp; " : " &amp; HLOOKUP(MATCH(MOD($D9+W$7, 12), Model!$J$5:$P$5, 0), Model!$J$2:$P$3, 2), "")</f>
        <v/>
      </c>
      <c r="X9" s="40" t="str">
        <f>IFERROR(HLOOKUP(MATCH(MOD($D9+X$7, 12), Model!$J$5:$P$5, 0), Model!$J$2:$P$6, 5) &amp; " : " &amp; HLOOKUP(MATCH(MOD($D9+X$7, 12), Model!$J$5:$P$5, 0), Model!$J$2:$P$3, 2), "")</f>
        <v/>
      </c>
      <c r="Y9" s="39" t="str">
        <f>IFERROR(HLOOKUP(MATCH(MOD($D9+Y$7, 12), Model!$J$5:$P$5, 0), Model!$J$2:$P$6, 5) &amp; " : " &amp; HLOOKUP(MATCH(MOD($D9+Y$7, 12), Model!$J$5:$P$5, 0), Model!$J$2:$P$3, 2), "")</f>
        <v>G : 5</v>
      </c>
      <c r="Z9" s="40" t="str">
        <f>IFERROR(HLOOKUP(MATCH(MOD($D9+Z$7, 12), Model!$J$5:$P$5, 0), Model!$J$2:$P$6, 5) &amp; " : " &amp; HLOOKUP(MATCH(MOD($D9+Z$7, 12), Model!$J$5:$P$5, 0), Model!$J$2:$P$3, 2), "")</f>
        <v/>
      </c>
      <c r="AA9" s="39" t="str">
        <f>IFERROR(HLOOKUP(MATCH(MOD($D9+AA$7, 12), Model!$J$5:$P$5, 0), Model!$J$2:$P$6, 5) &amp; " : " &amp; HLOOKUP(MATCH(MOD($D9+AA$7, 12), Model!$J$5:$P$5, 0), Model!$J$2:$P$3, 2), "")</f>
        <v/>
      </c>
      <c r="AB9" s="39" t="str">
        <f>IFERROR(HLOOKUP(MATCH(MOD($D9+AB$7, 12), Model!$J$5:$P$5, 0), Model!$J$2:$P$6, 5) &amp; " : " &amp; HLOOKUP(MATCH(MOD($D9+AB$7, 12), Model!$J$5:$P$5, 0), Model!$J$2:$P$3, 2), "")</f>
        <v/>
      </c>
      <c r="AC9" s="41" t="str">
        <f>IFERROR(HLOOKUP(MATCH(MOD($D9+AC$7, 12), Model!$J$5:$P$5, 0), Model!$J$2:$P$6, 5) &amp; " : " &amp; HLOOKUP(MATCH(MOD($D9+AC$7, 12), Model!$J$5:$P$5, 0), Model!$J$2:$P$3, 2), "")</f>
        <v/>
      </c>
      <c r="AE9" s="61" t="s">
        <v>3</v>
      </c>
      <c r="AF9" s="143" t="b">
        <v>0</v>
      </c>
    </row>
    <row r="10" spans="1:32" s="2" customFormat="1" ht="21" customHeight="1" x14ac:dyDescent="0.25">
      <c r="B10" s="150"/>
      <c r="C10" s="43" t="s">
        <v>13</v>
      </c>
      <c r="D10" s="2">
        <f>VLOOKUP(UPPER(Fretboards!C10), Model!$B$2:$D$34, 3, FALSE)</f>
        <v>7</v>
      </c>
      <c r="E10" s="41" t="str">
        <f>IFERROR(HLOOKUP(MATCH(MOD($D10+E$7, 12), Model!$J$5:$P$5, 0), Model!$J$2:$P$6, 5) &amp; " : " &amp; HLOOKUP(MATCH(MOD($D10+E$7, 12), Model!$J$5:$P$5, 0), Model!$J$2:$P$3, 2), "")</f>
        <v>G : 5</v>
      </c>
      <c r="F10" s="68" t="str">
        <f>IFERROR(HLOOKUP(MATCH(MOD($D10+F$7, 12), Model!$J$5:$P$5, 0), Model!$J$2:$P$6, 5) &amp; " : " &amp; HLOOKUP(MATCH(MOD($D10+F$7, 12), Model!$J$5:$P$5, 0), Model!$J$2:$P$3, 2), "")</f>
        <v/>
      </c>
      <c r="G10" s="39" t="str">
        <f>IFERROR(HLOOKUP(MATCH(MOD($D10+G$7, 12), Model!$J$5:$P$5, 0), Model!$J$2:$P$6, 5) &amp; " : " &amp; HLOOKUP(MATCH(MOD($D10+G$7, 12), Model!$J$5:$P$5, 0), Model!$J$2:$P$3, 2), "")</f>
        <v/>
      </c>
      <c r="H10" s="40" t="str">
        <f>IFERROR(HLOOKUP(MATCH(MOD($D10+H$7, 12), Model!$J$5:$P$5, 0), Model!$J$2:$P$6, 5) &amp; " : " &amp; HLOOKUP(MATCH(MOD($D10+H$7, 12), Model!$J$5:$P$5, 0), Model!$J$2:$P$3, 2), "")</f>
        <v/>
      </c>
      <c r="I10" s="39" t="str">
        <f>IFERROR(HLOOKUP(MATCH(MOD($D10+I$7, 12), Model!$J$5:$P$5, 0), Model!$J$2:$P$6, 5) &amp; " : " &amp; HLOOKUP(MATCH(MOD($D10+I$7, 12), Model!$J$5:$P$5, 0), Model!$J$2:$P$3, 2), "")</f>
        <v/>
      </c>
      <c r="J10" s="40" t="str">
        <f>IFERROR(HLOOKUP(MATCH(MOD($D10+J$7, 12), Model!$J$5:$P$5, 0), Model!$J$2:$P$6, 5) &amp; " : " &amp; HLOOKUP(MATCH(MOD($D10+J$7, 12), Model!$J$5:$P$5, 0), Model!$J$2:$P$3, 2), "")</f>
        <v>C : 1</v>
      </c>
      <c r="K10" s="39" t="str">
        <f>IFERROR(HLOOKUP(MATCH(MOD($D10+K$7, 12), Model!$J$5:$P$5, 0), Model!$J$2:$P$6, 5) &amp; " : " &amp; HLOOKUP(MATCH(MOD($D10+K$7, 12), Model!$J$5:$P$5, 0), Model!$J$2:$P$3, 2), "")</f>
        <v/>
      </c>
      <c r="L10" s="40" t="str">
        <f>IFERROR(HLOOKUP(MATCH(MOD($D10+L$7, 12), Model!$J$5:$P$5, 0), Model!$J$2:$P$6, 5) &amp; " : " &amp; HLOOKUP(MATCH(MOD($D10+L$7, 12), Model!$J$5:$P$5, 0), Model!$J$2:$P$3, 2), "")</f>
        <v/>
      </c>
      <c r="M10" s="39" t="str">
        <f>IFERROR(HLOOKUP(MATCH(MOD($D10+M$7, 12), Model!$J$5:$P$5, 0), Model!$J$2:$P$6, 5) &amp; " : " &amp; HLOOKUP(MATCH(MOD($D10+M$7, 12), Model!$J$5:$P$5, 0), Model!$J$2:$P$3, 2), "")</f>
        <v/>
      </c>
      <c r="N10" s="40" t="str">
        <f>IFERROR(HLOOKUP(MATCH(MOD($D10+N$7, 12), Model!$J$5:$P$5, 0), Model!$J$2:$P$6, 5) &amp; " : " &amp; HLOOKUP(MATCH(MOD($D10+N$7, 12), Model!$J$5:$P$5, 0), Model!$J$2:$P$3, 2), "")</f>
        <v>E : 3</v>
      </c>
      <c r="O10" s="39" t="str">
        <f>IFERROR(HLOOKUP(MATCH(MOD($D10+O$7, 12), Model!$J$5:$P$5, 0), Model!$J$2:$P$6, 5) &amp; " : " &amp; HLOOKUP(MATCH(MOD($D10+O$7, 12), Model!$J$5:$P$5, 0), Model!$J$2:$P$3, 2), "")</f>
        <v/>
      </c>
      <c r="P10" s="39" t="str">
        <f>IFERROR(HLOOKUP(MATCH(MOD($D10+P$7, 12), Model!$J$5:$P$5, 0), Model!$J$2:$P$6, 5) &amp; " : " &amp; HLOOKUP(MATCH(MOD($D10+P$7, 12), Model!$J$5:$P$5, 0), Model!$J$2:$P$3, 2), "")</f>
        <v/>
      </c>
      <c r="Q10" s="41" t="str">
        <f>IFERROR(HLOOKUP(MATCH(MOD($D10+Q$7, 12), Model!$J$5:$P$5, 0), Model!$J$2:$P$6, 5) &amp; " : " &amp; HLOOKUP(MATCH(MOD($D10+Q$7, 12), Model!$J$5:$P$5, 0), Model!$J$2:$P$3, 2), "")</f>
        <v>G : 5</v>
      </c>
      <c r="R10" s="39" t="str">
        <f>IFERROR(HLOOKUP(MATCH(MOD($D10+R$7, 12), Model!$J$5:$P$5, 0), Model!$J$2:$P$6, 5) &amp; " : " &amp; HLOOKUP(MATCH(MOD($D10+R$7, 12), Model!$J$5:$P$5, 0), Model!$J$2:$P$3, 2), "")</f>
        <v/>
      </c>
      <c r="S10" s="39" t="str">
        <f>IFERROR(HLOOKUP(MATCH(MOD($D10+S$7, 12), Model!$J$5:$P$5, 0), Model!$J$2:$P$6, 5) &amp; " : " &amp; HLOOKUP(MATCH(MOD($D10+S$7, 12), Model!$J$5:$P$5, 0), Model!$J$2:$P$3, 2), "")</f>
        <v/>
      </c>
      <c r="T10" s="40" t="str">
        <f>IFERROR(HLOOKUP(MATCH(MOD($D10+T$7, 12), Model!$J$5:$P$5, 0), Model!$J$2:$P$6, 5) &amp; " : " &amp; HLOOKUP(MATCH(MOD($D10+T$7, 12), Model!$J$5:$P$5, 0), Model!$J$2:$P$3, 2), "")</f>
        <v/>
      </c>
      <c r="U10" s="39" t="str">
        <f>IFERROR(HLOOKUP(MATCH(MOD($D10+U$7, 12), Model!$J$5:$P$5, 0), Model!$J$2:$P$6, 5) &amp; " : " &amp; HLOOKUP(MATCH(MOD($D10+U$7, 12), Model!$J$5:$P$5, 0), Model!$J$2:$P$3, 2), "")</f>
        <v/>
      </c>
      <c r="V10" s="40" t="str">
        <f>IFERROR(HLOOKUP(MATCH(MOD($D10+V$7, 12), Model!$J$5:$P$5, 0), Model!$J$2:$P$6, 5) &amp; " : " &amp; HLOOKUP(MATCH(MOD($D10+V$7, 12), Model!$J$5:$P$5, 0), Model!$J$2:$P$3, 2), "")</f>
        <v>C : 1</v>
      </c>
      <c r="W10" s="39" t="str">
        <f>IFERROR(HLOOKUP(MATCH(MOD($D10+W$7, 12), Model!$J$5:$P$5, 0), Model!$J$2:$P$6, 5) &amp; " : " &amp; HLOOKUP(MATCH(MOD($D10+W$7, 12), Model!$J$5:$P$5, 0), Model!$J$2:$P$3, 2), "")</f>
        <v/>
      </c>
      <c r="X10" s="40" t="str">
        <f>IFERROR(HLOOKUP(MATCH(MOD($D10+X$7, 12), Model!$J$5:$P$5, 0), Model!$J$2:$P$6, 5) &amp; " : " &amp; HLOOKUP(MATCH(MOD($D10+X$7, 12), Model!$J$5:$P$5, 0), Model!$J$2:$P$3, 2), "")</f>
        <v/>
      </c>
      <c r="Y10" s="39" t="str">
        <f>IFERROR(HLOOKUP(MATCH(MOD($D10+Y$7, 12), Model!$J$5:$P$5, 0), Model!$J$2:$P$6, 5) &amp; " : " &amp; HLOOKUP(MATCH(MOD($D10+Y$7, 12), Model!$J$5:$P$5, 0), Model!$J$2:$P$3, 2), "")</f>
        <v/>
      </c>
      <c r="Z10" s="40" t="str">
        <f>IFERROR(HLOOKUP(MATCH(MOD($D10+Z$7, 12), Model!$J$5:$P$5, 0), Model!$J$2:$P$6, 5) &amp; " : " &amp; HLOOKUP(MATCH(MOD($D10+Z$7, 12), Model!$J$5:$P$5, 0), Model!$J$2:$P$3, 2), "")</f>
        <v>E : 3</v>
      </c>
      <c r="AA10" s="39" t="str">
        <f>IFERROR(HLOOKUP(MATCH(MOD($D10+AA$7, 12), Model!$J$5:$P$5, 0), Model!$J$2:$P$6, 5) &amp; " : " &amp; HLOOKUP(MATCH(MOD($D10+AA$7, 12), Model!$J$5:$P$5, 0), Model!$J$2:$P$3, 2), "")</f>
        <v/>
      </c>
      <c r="AB10" s="39" t="str">
        <f>IFERROR(HLOOKUP(MATCH(MOD($D10+AB$7, 12), Model!$J$5:$P$5, 0), Model!$J$2:$P$6, 5) &amp; " : " &amp; HLOOKUP(MATCH(MOD($D10+AB$7, 12), Model!$J$5:$P$5, 0), Model!$J$2:$P$3, 2), "")</f>
        <v/>
      </c>
      <c r="AC10" s="41" t="str">
        <f>IFERROR(HLOOKUP(MATCH(MOD($D10+AC$7, 12), Model!$J$5:$P$5, 0), Model!$J$2:$P$6, 5) &amp; " : " &amp; HLOOKUP(MATCH(MOD($D10+AC$7, 12), Model!$J$5:$P$5, 0), Model!$J$2:$P$3, 2), "")</f>
        <v>G : 5</v>
      </c>
      <c r="AE10" s="61" t="s">
        <v>4</v>
      </c>
      <c r="AF10" s="143" t="b">
        <v>1</v>
      </c>
    </row>
    <row r="11" spans="1:32" s="2" customFormat="1" ht="21" customHeight="1" x14ac:dyDescent="0.25">
      <c r="B11" s="150"/>
      <c r="C11" s="43" t="s">
        <v>10</v>
      </c>
      <c r="D11" s="2">
        <f>VLOOKUP(UPPER(Fretboards!C11), Model!$B$2:$D$34, 3, FALSE)</f>
        <v>2</v>
      </c>
      <c r="E11" s="41" t="str">
        <f>IFERROR(HLOOKUP(MATCH(MOD($D11+E$7, 12), Model!$J$5:$P$5, 0), Model!$J$2:$P$6, 5) &amp; " : " &amp; HLOOKUP(MATCH(MOD($D11+E$7, 12), Model!$J$5:$P$5, 0), Model!$J$2:$P$3, 2), "")</f>
        <v/>
      </c>
      <c r="F11" s="68" t="str">
        <f>IFERROR(HLOOKUP(MATCH(MOD($D11+F$7, 12), Model!$J$5:$P$5, 0), Model!$J$2:$P$6, 5) &amp; " : " &amp; HLOOKUP(MATCH(MOD($D11+F$7, 12), Model!$J$5:$P$5, 0), Model!$J$2:$P$3, 2), "")</f>
        <v/>
      </c>
      <c r="G11" s="39" t="str">
        <f>IFERROR(HLOOKUP(MATCH(MOD($D11+G$7, 12), Model!$J$5:$P$5, 0), Model!$J$2:$P$6, 5) &amp; " : " &amp; HLOOKUP(MATCH(MOD($D11+G$7, 12), Model!$J$5:$P$5, 0), Model!$J$2:$P$3, 2), "")</f>
        <v>E : 3</v>
      </c>
      <c r="H11" s="40" t="str">
        <f>IFERROR(HLOOKUP(MATCH(MOD($D11+H$7, 12), Model!$J$5:$P$5, 0), Model!$J$2:$P$6, 5) &amp; " : " &amp; HLOOKUP(MATCH(MOD($D11+H$7, 12), Model!$J$5:$P$5, 0), Model!$J$2:$P$3, 2), "")</f>
        <v/>
      </c>
      <c r="I11" s="39" t="str">
        <f>IFERROR(HLOOKUP(MATCH(MOD($D11+I$7, 12), Model!$J$5:$P$5, 0), Model!$J$2:$P$6, 5) &amp; " : " &amp; HLOOKUP(MATCH(MOD($D11+I$7, 12), Model!$J$5:$P$5, 0), Model!$J$2:$P$3, 2), "")</f>
        <v/>
      </c>
      <c r="J11" s="40" t="str">
        <f>IFERROR(HLOOKUP(MATCH(MOD($D11+J$7, 12), Model!$J$5:$P$5, 0), Model!$J$2:$P$6, 5) &amp; " : " &amp; HLOOKUP(MATCH(MOD($D11+J$7, 12), Model!$J$5:$P$5, 0), Model!$J$2:$P$3, 2), "")</f>
        <v>G : 5</v>
      </c>
      <c r="K11" s="39" t="str">
        <f>IFERROR(HLOOKUP(MATCH(MOD($D11+K$7, 12), Model!$J$5:$P$5, 0), Model!$J$2:$P$6, 5) &amp; " : " &amp; HLOOKUP(MATCH(MOD($D11+K$7, 12), Model!$J$5:$P$5, 0), Model!$J$2:$P$3, 2), "")</f>
        <v/>
      </c>
      <c r="L11" s="40" t="str">
        <f>IFERROR(HLOOKUP(MATCH(MOD($D11+L$7, 12), Model!$J$5:$P$5, 0), Model!$J$2:$P$6, 5) &amp; " : " &amp; HLOOKUP(MATCH(MOD($D11+L$7, 12), Model!$J$5:$P$5, 0), Model!$J$2:$P$3, 2), "")</f>
        <v/>
      </c>
      <c r="M11" s="39" t="str">
        <f>IFERROR(HLOOKUP(MATCH(MOD($D11+M$7, 12), Model!$J$5:$P$5, 0), Model!$J$2:$P$6, 5) &amp; " : " &amp; HLOOKUP(MATCH(MOD($D11+M$7, 12), Model!$J$5:$P$5, 0), Model!$J$2:$P$3, 2), "")</f>
        <v/>
      </c>
      <c r="N11" s="40" t="str">
        <f>IFERROR(HLOOKUP(MATCH(MOD($D11+N$7, 12), Model!$J$5:$P$5, 0), Model!$J$2:$P$6, 5) &amp; " : " &amp; HLOOKUP(MATCH(MOD($D11+N$7, 12), Model!$J$5:$P$5, 0), Model!$J$2:$P$3, 2), "")</f>
        <v/>
      </c>
      <c r="O11" s="39" t="str">
        <f>IFERROR(HLOOKUP(MATCH(MOD($D11+O$7, 12), Model!$J$5:$P$5, 0), Model!$J$2:$P$6, 5) &amp; " : " &amp; HLOOKUP(MATCH(MOD($D11+O$7, 12), Model!$J$5:$P$5, 0), Model!$J$2:$P$3, 2), "")</f>
        <v>C : 1</v>
      </c>
      <c r="P11" s="39" t="str">
        <f>IFERROR(HLOOKUP(MATCH(MOD($D11+P$7, 12), Model!$J$5:$P$5, 0), Model!$J$2:$P$6, 5) &amp; " : " &amp; HLOOKUP(MATCH(MOD($D11+P$7, 12), Model!$J$5:$P$5, 0), Model!$J$2:$P$3, 2), "")</f>
        <v/>
      </c>
      <c r="Q11" s="41" t="str">
        <f>IFERROR(HLOOKUP(MATCH(MOD($D11+Q$7, 12), Model!$J$5:$P$5, 0), Model!$J$2:$P$6, 5) &amp; " : " &amp; HLOOKUP(MATCH(MOD($D11+Q$7, 12), Model!$J$5:$P$5, 0), Model!$J$2:$P$3, 2), "")</f>
        <v/>
      </c>
      <c r="R11" s="39" t="str">
        <f>IFERROR(HLOOKUP(MATCH(MOD($D11+R$7, 12), Model!$J$5:$P$5, 0), Model!$J$2:$P$6, 5) &amp; " : " &amp; HLOOKUP(MATCH(MOD($D11+R$7, 12), Model!$J$5:$P$5, 0), Model!$J$2:$P$3, 2), "")</f>
        <v/>
      </c>
      <c r="S11" s="39" t="str">
        <f>IFERROR(HLOOKUP(MATCH(MOD($D11+S$7, 12), Model!$J$5:$P$5, 0), Model!$J$2:$P$6, 5) &amp; " : " &amp; HLOOKUP(MATCH(MOD($D11+S$7, 12), Model!$J$5:$P$5, 0), Model!$J$2:$P$3, 2), "")</f>
        <v>E : 3</v>
      </c>
      <c r="T11" s="40" t="str">
        <f>IFERROR(HLOOKUP(MATCH(MOD($D11+T$7, 12), Model!$J$5:$P$5, 0), Model!$J$2:$P$6, 5) &amp; " : " &amp; HLOOKUP(MATCH(MOD($D11+T$7, 12), Model!$J$5:$P$5, 0), Model!$J$2:$P$3, 2), "")</f>
        <v/>
      </c>
      <c r="U11" s="39" t="str">
        <f>IFERROR(HLOOKUP(MATCH(MOD($D11+U$7, 12), Model!$J$5:$P$5, 0), Model!$J$2:$P$6, 5) &amp; " : " &amp; HLOOKUP(MATCH(MOD($D11+U$7, 12), Model!$J$5:$P$5, 0), Model!$J$2:$P$3, 2), "")</f>
        <v/>
      </c>
      <c r="V11" s="40" t="str">
        <f>IFERROR(HLOOKUP(MATCH(MOD($D11+V$7, 12), Model!$J$5:$P$5, 0), Model!$J$2:$P$6, 5) &amp; " : " &amp; HLOOKUP(MATCH(MOD($D11+V$7, 12), Model!$J$5:$P$5, 0), Model!$J$2:$P$3, 2), "")</f>
        <v>G : 5</v>
      </c>
      <c r="W11" s="39" t="str">
        <f>IFERROR(HLOOKUP(MATCH(MOD($D11+W$7, 12), Model!$J$5:$P$5, 0), Model!$J$2:$P$6, 5) &amp; " : " &amp; HLOOKUP(MATCH(MOD($D11+W$7, 12), Model!$J$5:$P$5, 0), Model!$J$2:$P$3, 2), "")</f>
        <v/>
      </c>
      <c r="X11" s="40" t="str">
        <f>IFERROR(HLOOKUP(MATCH(MOD($D11+X$7, 12), Model!$J$5:$P$5, 0), Model!$J$2:$P$6, 5) &amp; " : " &amp; HLOOKUP(MATCH(MOD($D11+X$7, 12), Model!$J$5:$P$5, 0), Model!$J$2:$P$3, 2), "")</f>
        <v/>
      </c>
      <c r="Y11" s="39" t="str">
        <f>IFERROR(HLOOKUP(MATCH(MOD($D11+Y$7, 12), Model!$J$5:$P$5, 0), Model!$J$2:$P$6, 5) &amp; " : " &amp; HLOOKUP(MATCH(MOD($D11+Y$7, 12), Model!$J$5:$P$5, 0), Model!$J$2:$P$3, 2), "")</f>
        <v/>
      </c>
      <c r="Z11" s="40" t="str">
        <f>IFERROR(HLOOKUP(MATCH(MOD($D11+Z$7, 12), Model!$J$5:$P$5, 0), Model!$J$2:$P$6, 5) &amp; " : " &amp; HLOOKUP(MATCH(MOD($D11+Z$7, 12), Model!$J$5:$P$5, 0), Model!$J$2:$P$3, 2), "")</f>
        <v/>
      </c>
      <c r="AA11" s="39" t="str">
        <f>IFERROR(HLOOKUP(MATCH(MOD($D11+AA$7, 12), Model!$J$5:$P$5, 0), Model!$J$2:$P$6, 5) &amp; " : " &amp; HLOOKUP(MATCH(MOD($D11+AA$7, 12), Model!$J$5:$P$5, 0), Model!$J$2:$P$3, 2), "")</f>
        <v>C : 1</v>
      </c>
      <c r="AB11" s="39" t="str">
        <f>IFERROR(HLOOKUP(MATCH(MOD($D11+AB$7, 12), Model!$J$5:$P$5, 0), Model!$J$2:$P$6, 5) &amp; " : " &amp; HLOOKUP(MATCH(MOD($D11+AB$7, 12), Model!$J$5:$P$5, 0), Model!$J$2:$P$3, 2), "")</f>
        <v/>
      </c>
      <c r="AC11" s="41" t="str">
        <f>IFERROR(HLOOKUP(MATCH(MOD($D11+AC$7, 12), Model!$J$5:$P$5, 0), Model!$J$2:$P$6, 5) &amp; " : " &amp; HLOOKUP(MATCH(MOD($D11+AC$7, 12), Model!$J$5:$P$5, 0), Model!$J$2:$P$3, 2), "")</f>
        <v/>
      </c>
      <c r="AE11" s="61" t="s">
        <v>5</v>
      </c>
      <c r="AF11" s="143" t="b">
        <v>0</v>
      </c>
    </row>
    <row r="12" spans="1:32" s="2" customFormat="1" ht="21" customHeight="1" x14ac:dyDescent="0.25">
      <c r="B12" s="150"/>
      <c r="C12" s="43" t="s">
        <v>12</v>
      </c>
      <c r="D12" s="2">
        <f>VLOOKUP(UPPER(Fretboards!C12), Model!$B$2:$D$34, 3, FALSE)</f>
        <v>9</v>
      </c>
      <c r="E12" s="41" t="str">
        <f>IFERROR(HLOOKUP(MATCH(MOD($D12+E$7, 12), Model!$J$5:$P$5, 0), Model!$J$2:$P$6, 5) &amp; " : " &amp; HLOOKUP(MATCH(MOD($D12+E$7, 12), Model!$J$5:$P$5, 0), Model!$J$2:$P$3, 2), "")</f>
        <v/>
      </c>
      <c r="F12" s="68" t="str">
        <f>IFERROR(HLOOKUP(MATCH(MOD($D12+F$7, 12), Model!$J$5:$P$5, 0), Model!$J$2:$P$6, 5) &amp; " : " &amp; HLOOKUP(MATCH(MOD($D12+F$7, 12), Model!$J$5:$P$5, 0), Model!$J$2:$P$3, 2), "")</f>
        <v/>
      </c>
      <c r="G12" s="39" t="str">
        <f>IFERROR(HLOOKUP(MATCH(MOD($D12+G$7, 12), Model!$J$5:$P$5, 0), Model!$J$2:$P$6, 5) &amp; " : " &amp; HLOOKUP(MATCH(MOD($D12+G$7, 12), Model!$J$5:$P$5, 0), Model!$J$2:$P$3, 2), "")</f>
        <v/>
      </c>
      <c r="H12" s="40" t="str">
        <f>IFERROR(HLOOKUP(MATCH(MOD($D12+H$7, 12), Model!$J$5:$P$5, 0), Model!$J$2:$P$6, 5) &amp; " : " &amp; HLOOKUP(MATCH(MOD($D12+H$7, 12), Model!$J$5:$P$5, 0), Model!$J$2:$P$3, 2), "")</f>
        <v>C : 1</v>
      </c>
      <c r="I12" s="39" t="str">
        <f>IFERROR(HLOOKUP(MATCH(MOD($D12+I$7, 12), Model!$J$5:$P$5, 0), Model!$J$2:$P$6, 5) &amp; " : " &amp; HLOOKUP(MATCH(MOD($D12+I$7, 12), Model!$J$5:$P$5, 0), Model!$J$2:$P$3, 2), "")</f>
        <v/>
      </c>
      <c r="J12" s="40" t="str">
        <f>IFERROR(HLOOKUP(MATCH(MOD($D12+J$7, 12), Model!$J$5:$P$5, 0), Model!$J$2:$P$6, 5) &amp; " : " &amp; HLOOKUP(MATCH(MOD($D12+J$7, 12), Model!$J$5:$P$5, 0), Model!$J$2:$P$3, 2), "")</f>
        <v/>
      </c>
      <c r="K12" s="39" t="str">
        <f>IFERROR(HLOOKUP(MATCH(MOD($D12+K$7, 12), Model!$J$5:$P$5, 0), Model!$J$2:$P$6, 5) &amp; " : " &amp; HLOOKUP(MATCH(MOD($D12+K$7, 12), Model!$J$5:$P$5, 0), Model!$J$2:$P$3, 2), "")</f>
        <v/>
      </c>
      <c r="L12" s="40" t="str">
        <f>IFERROR(HLOOKUP(MATCH(MOD($D12+L$7, 12), Model!$J$5:$P$5, 0), Model!$J$2:$P$6, 5) &amp; " : " &amp; HLOOKUP(MATCH(MOD($D12+L$7, 12), Model!$J$5:$P$5, 0), Model!$J$2:$P$3, 2), "")</f>
        <v>E : 3</v>
      </c>
      <c r="M12" s="39" t="str">
        <f>IFERROR(HLOOKUP(MATCH(MOD($D12+M$7, 12), Model!$J$5:$P$5, 0), Model!$J$2:$P$6, 5) &amp; " : " &amp; HLOOKUP(MATCH(MOD($D12+M$7, 12), Model!$J$5:$P$5, 0), Model!$J$2:$P$3, 2), "")</f>
        <v/>
      </c>
      <c r="N12" s="40" t="str">
        <f>IFERROR(HLOOKUP(MATCH(MOD($D12+N$7, 12), Model!$J$5:$P$5, 0), Model!$J$2:$P$6, 5) &amp; " : " &amp; HLOOKUP(MATCH(MOD($D12+N$7, 12), Model!$J$5:$P$5, 0), Model!$J$2:$P$3, 2), "")</f>
        <v/>
      </c>
      <c r="O12" s="39" t="str">
        <f>IFERROR(HLOOKUP(MATCH(MOD($D12+O$7, 12), Model!$J$5:$P$5, 0), Model!$J$2:$P$6, 5) &amp; " : " &amp; HLOOKUP(MATCH(MOD($D12+O$7, 12), Model!$J$5:$P$5, 0), Model!$J$2:$P$3, 2), "")</f>
        <v>G : 5</v>
      </c>
      <c r="P12" s="39" t="str">
        <f>IFERROR(HLOOKUP(MATCH(MOD($D12+P$7, 12), Model!$J$5:$P$5, 0), Model!$J$2:$P$6, 5) &amp; " : " &amp; HLOOKUP(MATCH(MOD($D12+P$7, 12), Model!$J$5:$P$5, 0), Model!$J$2:$P$3, 2), "")</f>
        <v/>
      </c>
      <c r="Q12" s="41" t="str">
        <f>IFERROR(HLOOKUP(MATCH(MOD($D12+Q$7, 12), Model!$J$5:$P$5, 0), Model!$J$2:$P$6, 5) &amp; " : " &amp; HLOOKUP(MATCH(MOD($D12+Q$7, 12), Model!$J$5:$P$5, 0), Model!$J$2:$P$3, 2), "")</f>
        <v/>
      </c>
      <c r="R12" s="39" t="str">
        <f>IFERROR(HLOOKUP(MATCH(MOD($D12+R$7, 12), Model!$J$5:$P$5, 0), Model!$J$2:$P$6, 5) &amp; " : " &amp; HLOOKUP(MATCH(MOD($D12+R$7, 12), Model!$J$5:$P$5, 0), Model!$J$2:$P$3, 2), "")</f>
        <v/>
      </c>
      <c r="S12" s="39" t="str">
        <f>IFERROR(HLOOKUP(MATCH(MOD($D12+S$7, 12), Model!$J$5:$P$5, 0), Model!$J$2:$P$6, 5) &amp; " : " &amp; HLOOKUP(MATCH(MOD($D12+S$7, 12), Model!$J$5:$P$5, 0), Model!$J$2:$P$3, 2), "")</f>
        <v/>
      </c>
      <c r="T12" s="40" t="str">
        <f>IFERROR(HLOOKUP(MATCH(MOD($D12+T$7, 12), Model!$J$5:$P$5, 0), Model!$J$2:$P$6, 5) &amp; " : " &amp; HLOOKUP(MATCH(MOD($D12+T$7, 12), Model!$J$5:$P$5, 0), Model!$J$2:$P$3, 2), "")</f>
        <v>C : 1</v>
      </c>
      <c r="U12" s="39" t="str">
        <f>IFERROR(HLOOKUP(MATCH(MOD($D12+U$7, 12), Model!$J$5:$P$5, 0), Model!$J$2:$P$6, 5) &amp; " : " &amp; HLOOKUP(MATCH(MOD($D12+U$7, 12), Model!$J$5:$P$5, 0), Model!$J$2:$P$3, 2), "")</f>
        <v/>
      </c>
      <c r="V12" s="40" t="str">
        <f>IFERROR(HLOOKUP(MATCH(MOD($D12+V$7, 12), Model!$J$5:$P$5, 0), Model!$J$2:$P$6, 5) &amp; " : " &amp; HLOOKUP(MATCH(MOD($D12+V$7, 12), Model!$J$5:$P$5, 0), Model!$J$2:$P$3, 2), "")</f>
        <v/>
      </c>
      <c r="W12" s="39" t="str">
        <f>IFERROR(HLOOKUP(MATCH(MOD($D12+W$7, 12), Model!$J$5:$P$5, 0), Model!$J$2:$P$6, 5) &amp; " : " &amp; HLOOKUP(MATCH(MOD($D12+W$7, 12), Model!$J$5:$P$5, 0), Model!$J$2:$P$3, 2), "")</f>
        <v/>
      </c>
      <c r="X12" s="40" t="str">
        <f>IFERROR(HLOOKUP(MATCH(MOD($D12+X$7, 12), Model!$J$5:$P$5, 0), Model!$J$2:$P$6, 5) &amp; " : " &amp; HLOOKUP(MATCH(MOD($D12+X$7, 12), Model!$J$5:$P$5, 0), Model!$J$2:$P$3, 2), "")</f>
        <v>E : 3</v>
      </c>
      <c r="Y12" s="39" t="str">
        <f>IFERROR(HLOOKUP(MATCH(MOD($D12+Y$7, 12), Model!$J$5:$P$5, 0), Model!$J$2:$P$6, 5) &amp; " : " &amp; HLOOKUP(MATCH(MOD($D12+Y$7, 12), Model!$J$5:$P$5, 0), Model!$J$2:$P$3, 2), "")</f>
        <v/>
      </c>
      <c r="Z12" s="40" t="str">
        <f>IFERROR(HLOOKUP(MATCH(MOD($D12+Z$7, 12), Model!$J$5:$P$5, 0), Model!$J$2:$P$6, 5) &amp; " : " &amp; HLOOKUP(MATCH(MOD($D12+Z$7, 12), Model!$J$5:$P$5, 0), Model!$J$2:$P$3, 2), "")</f>
        <v/>
      </c>
      <c r="AA12" s="39" t="str">
        <f>IFERROR(HLOOKUP(MATCH(MOD($D12+AA$7, 12), Model!$J$5:$P$5, 0), Model!$J$2:$P$6, 5) &amp; " : " &amp; HLOOKUP(MATCH(MOD($D12+AA$7, 12), Model!$J$5:$P$5, 0), Model!$J$2:$P$3, 2), "")</f>
        <v>G : 5</v>
      </c>
      <c r="AB12" s="39" t="str">
        <f>IFERROR(HLOOKUP(MATCH(MOD($D12+AB$7, 12), Model!$J$5:$P$5, 0), Model!$J$2:$P$6, 5) &amp; " : " &amp; HLOOKUP(MATCH(MOD($D12+AB$7, 12), Model!$J$5:$P$5, 0), Model!$J$2:$P$3, 2), "")</f>
        <v/>
      </c>
      <c r="AC12" s="41" t="str">
        <f>IFERROR(HLOOKUP(MATCH(MOD($D12+AC$7, 12), Model!$J$5:$P$5, 0), Model!$J$2:$P$6, 5) &amp; " : " &amp; HLOOKUP(MATCH(MOD($D12+AC$7, 12), Model!$J$5:$P$5, 0), Model!$J$2:$P$3, 2), "")</f>
        <v/>
      </c>
      <c r="AE12" s="61" t="s">
        <v>6</v>
      </c>
      <c r="AF12" s="143" t="b">
        <v>1</v>
      </c>
    </row>
    <row r="13" spans="1:32" s="2" customFormat="1" ht="21" customHeight="1" x14ac:dyDescent="0.25">
      <c r="B13" s="158" t="s">
        <v>32</v>
      </c>
      <c r="C13" s="43" t="s">
        <v>9</v>
      </c>
      <c r="D13" s="2">
        <f>VLOOKUP(UPPER(Fretboards!C13), Model!$B$2:$D$34, 3, FALSE)</f>
        <v>4</v>
      </c>
      <c r="E13" s="41" t="str">
        <f>IFERROR(HLOOKUP(MATCH(MOD($D13+E$7, 12), Model!$J$5:$P$5, 0), Model!$J$2:$P$6, 5) &amp; " : " &amp; HLOOKUP(MATCH(MOD($D13+E$7, 12), Model!$J$5:$P$5, 0), Model!$J$2:$P$3, 2), "")</f>
        <v>E : 3</v>
      </c>
      <c r="F13" s="68" t="str">
        <f>IFERROR(HLOOKUP(MATCH(MOD($D13+F$7, 12), Model!$J$5:$P$5, 0), Model!$J$2:$P$6, 5) &amp; " : " &amp; HLOOKUP(MATCH(MOD($D13+F$7, 12), Model!$J$5:$P$5, 0), Model!$J$2:$P$3, 2), "")</f>
        <v/>
      </c>
      <c r="G13" s="39" t="str">
        <f>IFERROR(HLOOKUP(MATCH(MOD($D13+G$7, 12), Model!$J$5:$P$5, 0), Model!$J$2:$P$6, 5) &amp; " : " &amp; HLOOKUP(MATCH(MOD($D13+G$7, 12), Model!$J$5:$P$5, 0), Model!$J$2:$P$3, 2), "")</f>
        <v/>
      </c>
      <c r="H13" s="40" t="str">
        <f>IFERROR(HLOOKUP(MATCH(MOD($D13+H$7, 12), Model!$J$5:$P$5, 0), Model!$J$2:$P$6, 5) &amp; " : " &amp; HLOOKUP(MATCH(MOD($D13+H$7, 12), Model!$J$5:$P$5, 0), Model!$J$2:$P$3, 2), "")</f>
        <v>G : 5</v>
      </c>
      <c r="I13" s="39" t="str">
        <f>IFERROR(HLOOKUP(MATCH(MOD($D13+I$7, 12), Model!$J$5:$P$5, 0), Model!$J$2:$P$6, 5) &amp; " : " &amp; HLOOKUP(MATCH(MOD($D13+I$7, 12), Model!$J$5:$P$5, 0), Model!$J$2:$P$3, 2), "")</f>
        <v/>
      </c>
      <c r="J13" s="40" t="str">
        <f>IFERROR(HLOOKUP(MATCH(MOD($D13+J$7, 12), Model!$J$5:$P$5, 0), Model!$J$2:$P$6, 5) &amp; " : " &amp; HLOOKUP(MATCH(MOD($D13+J$7, 12), Model!$J$5:$P$5, 0), Model!$J$2:$P$3, 2), "")</f>
        <v/>
      </c>
      <c r="K13" s="39" t="str">
        <f>IFERROR(HLOOKUP(MATCH(MOD($D13+K$7, 12), Model!$J$5:$P$5, 0), Model!$J$2:$P$6, 5) &amp; " : " &amp; HLOOKUP(MATCH(MOD($D13+K$7, 12), Model!$J$5:$P$5, 0), Model!$J$2:$P$3, 2), "")</f>
        <v/>
      </c>
      <c r="L13" s="40" t="str">
        <f>IFERROR(HLOOKUP(MATCH(MOD($D13+L$7, 12), Model!$J$5:$P$5, 0), Model!$J$2:$P$6, 5) &amp; " : " &amp; HLOOKUP(MATCH(MOD($D13+L$7, 12), Model!$J$5:$P$5, 0), Model!$J$2:$P$3, 2), "")</f>
        <v/>
      </c>
      <c r="M13" s="39" t="str">
        <f>IFERROR(HLOOKUP(MATCH(MOD($D13+M$7, 12), Model!$J$5:$P$5, 0), Model!$J$2:$P$6, 5) &amp; " : " &amp; HLOOKUP(MATCH(MOD($D13+M$7, 12), Model!$J$5:$P$5, 0), Model!$J$2:$P$3, 2), "")</f>
        <v>C : 1</v>
      </c>
      <c r="N13" s="40" t="str">
        <f>IFERROR(HLOOKUP(MATCH(MOD($D13+N$7, 12), Model!$J$5:$P$5, 0), Model!$J$2:$P$6, 5) &amp; " : " &amp; HLOOKUP(MATCH(MOD($D13+N$7, 12), Model!$J$5:$P$5, 0), Model!$J$2:$P$3, 2), "")</f>
        <v/>
      </c>
      <c r="O13" s="39" t="str">
        <f>IFERROR(HLOOKUP(MATCH(MOD($D13+O$7, 12), Model!$J$5:$P$5, 0), Model!$J$2:$P$6, 5) &amp; " : " &amp; HLOOKUP(MATCH(MOD($D13+O$7, 12), Model!$J$5:$P$5, 0), Model!$J$2:$P$3, 2), "")</f>
        <v/>
      </c>
      <c r="P13" s="39" t="str">
        <f>IFERROR(HLOOKUP(MATCH(MOD($D13+P$7, 12), Model!$J$5:$P$5, 0), Model!$J$2:$P$6, 5) &amp; " : " &amp; HLOOKUP(MATCH(MOD($D13+P$7, 12), Model!$J$5:$P$5, 0), Model!$J$2:$P$3, 2), "")</f>
        <v/>
      </c>
      <c r="Q13" s="41" t="str">
        <f>IFERROR(HLOOKUP(MATCH(MOD($D13+Q$7, 12), Model!$J$5:$P$5, 0), Model!$J$2:$P$6, 5) &amp; " : " &amp; HLOOKUP(MATCH(MOD($D13+Q$7, 12), Model!$J$5:$P$5, 0), Model!$J$2:$P$3, 2), "")</f>
        <v>E : 3</v>
      </c>
      <c r="R13" s="39" t="str">
        <f>IFERROR(HLOOKUP(MATCH(MOD($D13+R$7, 12), Model!$J$5:$P$5, 0), Model!$J$2:$P$6, 5) &amp; " : " &amp; HLOOKUP(MATCH(MOD($D13+R$7, 12), Model!$J$5:$P$5, 0), Model!$J$2:$P$3, 2), "")</f>
        <v/>
      </c>
      <c r="S13" s="39" t="str">
        <f>IFERROR(HLOOKUP(MATCH(MOD($D13+S$7, 12), Model!$J$5:$P$5, 0), Model!$J$2:$P$6, 5) &amp; " : " &amp; HLOOKUP(MATCH(MOD($D13+S$7, 12), Model!$J$5:$P$5, 0), Model!$J$2:$P$3, 2), "")</f>
        <v/>
      </c>
      <c r="T13" s="40" t="str">
        <f>IFERROR(HLOOKUP(MATCH(MOD($D13+T$7, 12), Model!$J$5:$P$5, 0), Model!$J$2:$P$6, 5) &amp; " : " &amp; HLOOKUP(MATCH(MOD($D13+T$7, 12), Model!$J$5:$P$5, 0), Model!$J$2:$P$3, 2), "")</f>
        <v>G : 5</v>
      </c>
      <c r="U13" s="39" t="str">
        <f>IFERROR(HLOOKUP(MATCH(MOD($D13+U$7, 12), Model!$J$5:$P$5, 0), Model!$J$2:$P$6, 5) &amp; " : " &amp; HLOOKUP(MATCH(MOD($D13+U$7, 12), Model!$J$5:$P$5, 0), Model!$J$2:$P$3, 2), "")</f>
        <v/>
      </c>
      <c r="V13" s="40" t="str">
        <f>IFERROR(HLOOKUP(MATCH(MOD($D13+V$7, 12), Model!$J$5:$P$5, 0), Model!$J$2:$P$6, 5) &amp; " : " &amp; HLOOKUP(MATCH(MOD($D13+V$7, 12), Model!$J$5:$P$5, 0), Model!$J$2:$P$3, 2), "")</f>
        <v/>
      </c>
      <c r="W13" s="39" t="str">
        <f>IFERROR(HLOOKUP(MATCH(MOD($D13+W$7, 12), Model!$J$5:$P$5, 0), Model!$J$2:$P$6, 5) &amp; " : " &amp; HLOOKUP(MATCH(MOD($D13+W$7, 12), Model!$J$5:$P$5, 0), Model!$J$2:$P$3, 2), "")</f>
        <v/>
      </c>
      <c r="X13" s="40" t="str">
        <f>IFERROR(HLOOKUP(MATCH(MOD($D13+X$7, 12), Model!$J$5:$P$5, 0), Model!$J$2:$P$6, 5) &amp; " : " &amp; HLOOKUP(MATCH(MOD($D13+X$7, 12), Model!$J$5:$P$5, 0), Model!$J$2:$P$3, 2), "")</f>
        <v/>
      </c>
      <c r="Y13" s="39" t="str">
        <f>IFERROR(HLOOKUP(MATCH(MOD($D13+Y$7, 12), Model!$J$5:$P$5, 0), Model!$J$2:$P$6, 5) &amp; " : " &amp; HLOOKUP(MATCH(MOD($D13+Y$7, 12), Model!$J$5:$P$5, 0), Model!$J$2:$P$3, 2), "")</f>
        <v>C : 1</v>
      </c>
      <c r="Z13" s="40" t="str">
        <f>IFERROR(HLOOKUP(MATCH(MOD($D13+Z$7, 12), Model!$J$5:$P$5, 0), Model!$J$2:$P$6, 5) &amp; " : " &amp; HLOOKUP(MATCH(MOD($D13+Z$7, 12), Model!$J$5:$P$5, 0), Model!$J$2:$P$3, 2), "")</f>
        <v/>
      </c>
      <c r="AA13" s="39" t="str">
        <f>IFERROR(HLOOKUP(MATCH(MOD($D13+AA$7, 12), Model!$J$5:$P$5, 0), Model!$J$2:$P$6, 5) &amp; " : " &amp; HLOOKUP(MATCH(MOD($D13+AA$7, 12), Model!$J$5:$P$5, 0), Model!$J$2:$P$3, 2), "")</f>
        <v/>
      </c>
      <c r="AB13" s="39" t="str">
        <f>IFERROR(HLOOKUP(MATCH(MOD($D13+AB$7, 12), Model!$J$5:$P$5, 0), Model!$J$2:$P$6, 5) &amp; " : " &amp; HLOOKUP(MATCH(MOD($D13+AB$7, 12), Model!$J$5:$P$5, 0), Model!$J$2:$P$3, 2), "")</f>
        <v/>
      </c>
      <c r="AC13" s="41" t="str">
        <f>IFERROR(HLOOKUP(MATCH(MOD($D13+AC$7, 12), Model!$J$5:$P$5, 0), Model!$J$2:$P$6, 5) &amp; " : " &amp; HLOOKUP(MATCH(MOD($D13+AC$7, 12), Model!$J$5:$P$5, 0), Model!$J$2:$P$3, 2), "")</f>
        <v>E : 3</v>
      </c>
      <c r="AE13" s="61" t="s">
        <v>7</v>
      </c>
      <c r="AF13" s="143" t="b">
        <v>0</v>
      </c>
    </row>
    <row r="14" spans="1:32" s="2" customFormat="1" ht="21" hidden="1" customHeight="1" x14ac:dyDescent="0.25">
      <c r="B14" s="158"/>
      <c r="C14" s="43" t="s">
        <v>14</v>
      </c>
      <c r="D14" s="2">
        <f>VLOOKUP(UPPER(Fretboards!C14), Model!$B$2:$D$34, 3, FALSE)</f>
        <v>11</v>
      </c>
      <c r="E14" s="41" t="str">
        <f>IFERROR(HLOOKUP(MATCH(MOD($D14+E$7, 12), Model!$J$5:$P$5, 0), Model!$J$2:$P$6, 5) &amp; " : " &amp; HLOOKUP(MATCH(MOD($D14+E$7, 12), Model!$J$5:$P$5, 0), Model!$J$2:$P$3, 2), "")</f>
        <v/>
      </c>
      <c r="F14" s="68" t="str">
        <f>IFERROR(HLOOKUP(MATCH(MOD($D14+F$7, 12), Model!$J$5:$P$5, 0), Model!$J$2:$P$6, 5) &amp; " : " &amp; HLOOKUP(MATCH(MOD($D14+F$7, 12), Model!$J$5:$P$5, 0), Model!$J$2:$P$3, 2), "")</f>
        <v>C : 1</v>
      </c>
      <c r="G14" s="39" t="str">
        <f>IFERROR(HLOOKUP(MATCH(MOD($D14+G$7, 12), Model!$J$5:$P$5, 0), Model!$J$2:$P$6, 5) &amp; " : " &amp; HLOOKUP(MATCH(MOD($D14+G$7, 12), Model!$J$5:$P$5, 0), Model!$J$2:$P$3, 2), "")</f>
        <v/>
      </c>
      <c r="H14" s="40" t="str">
        <f>IFERROR(HLOOKUP(MATCH(MOD($D14+H$7, 12), Model!$J$5:$P$5, 0), Model!$J$2:$P$6, 5) &amp; " : " &amp; HLOOKUP(MATCH(MOD($D14+H$7, 12), Model!$J$5:$P$5, 0), Model!$J$2:$P$3, 2), "")</f>
        <v/>
      </c>
      <c r="I14" s="39" t="str">
        <f>IFERROR(HLOOKUP(MATCH(MOD($D14+I$7, 12), Model!$J$5:$P$5, 0), Model!$J$2:$P$6, 5) &amp; " : " &amp; HLOOKUP(MATCH(MOD($D14+I$7, 12), Model!$J$5:$P$5, 0), Model!$J$2:$P$3, 2), "")</f>
        <v/>
      </c>
      <c r="J14" s="40" t="str">
        <f>IFERROR(HLOOKUP(MATCH(MOD($D14+J$7, 12), Model!$J$5:$P$5, 0), Model!$J$2:$P$6, 5) &amp; " : " &amp; HLOOKUP(MATCH(MOD($D14+J$7, 12), Model!$J$5:$P$5, 0), Model!$J$2:$P$3, 2), "")</f>
        <v>E : 3</v>
      </c>
      <c r="K14" s="39" t="str">
        <f>IFERROR(HLOOKUP(MATCH(MOD($D14+K$7, 12), Model!$J$5:$P$5, 0), Model!$J$2:$P$6, 5) &amp; " : " &amp; HLOOKUP(MATCH(MOD($D14+K$7, 12), Model!$J$5:$P$5, 0), Model!$J$2:$P$3, 2), "")</f>
        <v/>
      </c>
      <c r="L14" s="40" t="str">
        <f>IFERROR(HLOOKUP(MATCH(MOD($D14+L$7, 12), Model!$J$5:$P$5, 0), Model!$J$2:$P$6, 5) &amp; " : " &amp; HLOOKUP(MATCH(MOD($D14+L$7, 12), Model!$J$5:$P$5, 0), Model!$J$2:$P$3, 2), "")</f>
        <v/>
      </c>
      <c r="M14" s="39" t="str">
        <f>IFERROR(HLOOKUP(MATCH(MOD($D14+M$7, 12), Model!$J$5:$P$5, 0), Model!$J$2:$P$6, 5) &amp; " : " &amp; HLOOKUP(MATCH(MOD($D14+M$7, 12), Model!$J$5:$P$5, 0), Model!$J$2:$P$3, 2), "")</f>
        <v>G : 5</v>
      </c>
      <c r="N14" s="40" t="str">
        <f>IFERROR(HLOOKUP(MATCH(MOD($D14+N$7, 12), Model!$J$5:$P$5, 0), Model!$J$2:$P$6, 5) &amp; " : " &amp; HLOOKUP(MATCH(MOD($D14+N$7, 12), Model!$J$5:$P$5, 0), Model!$J$2:$P$3, 2), "")</f>
        <v/>
      </c>
      <c r="O14" s="39" t="str">
        <f>IFERROR(HLOOKUP(MATCH(MOD($D14+O$7, 12), Model!$J$5:$P$5, 0), Model!$J$2:$P$6, 5) &amp; " : " &amp; HLOOKUP(MATCH(MOD($D14+O$7, 12), Model!$J$5:$P$5, 0), Model!$J$2:$P$3, 2), "")</f>
        <v/>
      </c>
      <c r="P14" s="39" t="str">
        <f>IFERROR(HLOOKUP(MATCH(MOD($D14+P$7, 12), Model!$J$5:$P$5, 0), Model!$J$2:$P$6, 5) &amp; " : " &amp; HLOOKUP(MATCH(MOD($D14+P$7, 12), Model!$J$5:$P$5, 0), Model!$J$2:$P$3, 2), "")</f>
        <v/>
      </c>
      <c r="Q14" s="41" t="str">
        <f>IFERROR(HLOOKUP(MATCH(MOD($D14+Q$7, 12), Model!$J$5:$P$5, 0), Model!$J$2:$P$6, 5) &amp; " : " &amp; HLOOKUP(MATCH(MOD($D14+Q$7, 12), Model!$J$5:$P$5, 0), Model!$J$2:$P$3, 2), "")</f>
        <v/>
      </c>
      <c r="R14" s="39" t="str">
        <f>IFERROR(HLOOKUP(MATCH(MOD($D14+R$7, 12), Model!$J$5:$P$5, 0), Model!$J$2:$P$6, 5) &amp; " : " &amp; HLOOKUP(MATCH(MOD($D14+R$7, 12), Model!$J$5:$P$5, 0), Model!$J$2:$P$3, 2), "")</f>
        <v>C : 1</v>
      </c>
      <c r="S14" s="39" t="str">
        <f>IFERROR(HLOOKUP(MATCH(MOD($D14+S$7, 12), Model!$J$5:$P$5, 0), Model!$J$2:$P$6, 5) &amp; " : " &amp; HLOOKUP(MATCH(MOD($D14+S$7, 12), Model!$J$5:$P$5, 0), Model!$J$2:$P$3, 2), "")</f>
        <v/>
      </c>
      <c r="T14" s="40" t="str">
        <f>IFERROR(HLOOKUP(MATCH(MOD($D14+T$7, 12), Model!$J$5:$P$5, 0), Model!$J$2:$P$6, 5) &amp; " : " &amp; HLOOKUP(MATCH(MOD($D14+T$7, 12), Model!$J$5:$P$5, 0), Model!$J$2:$P$3, 2), "")</f>
        <v/>
      </c>
      <c r="U14" s="39" t="str">
        <f>IFERROR(HLOOKUP(MATCH(MOD($D14+U$7, 12), Model!$J$5:$P$5, 0), Model!$J$2:$P$6, 5) &amp; " : " &amp; HLOOKUP(MATCH(MOD($D14+U$7, 12), Model!$J$5:$P$5, 0), Model!$J$2:$P$3, 2), "")</f>
        <v/>
      </c>
      <c r="V14" s="40" t="str">
        <f>IFERROR(HLOOKUP(MATCH(MOD($D14+V$7, 12), Model!$J$5:$P$5, 0), Model!$J$2:$P$6, 5) &amp; " : " &amp; HLOOKUP(MATCH(MOD($D14+V$7, 12), Model!$J$5:$P$5, 0), Model!$J$2:$P$3, 2), "")</f>
        <v>E : 3</v>
      </c>
      <c r="W14" s="39" t="str">
        <f>IFERROR(HLOOKUP(MATCH(MOD($D14+W$7, 12), Model!$J$5:$P$5, 0), Model!$J$2:$P$6, 5) &amp; " : " &amp; HLOOKUP(MATCH(MOD($D14+W$7, 12), Model!$J$5:$P$5, 0), Model!$J$2:$P$3, 2), "")</f>
        <v/>
      </c>
      <c r="X14" s="40" t="str">
        <f>IFERROR(HLOOKUP(MATCH(MOD($D14+X$7, 12), Model!$J$5:$P$5, 0), Model!$J$2:$P$6, 5) &amp; " : " &amp; HLOOKUP(MATCH(MOD($D14+X$7, 12), Model!$J$5:$P$5, 0), Model!$J$2:$P$3, 2), "")</f>
        <v/>
      </c>
      <c r="Y14" s="39" t="str">
        <f>IFERROR(HLOOKUP(MATCH(MOD($D14+Y$7, 12), Model!$J$5:$P$5, 0), Model!$J$2:$P$6, 5) &amp; " : " &amp; HLOOKUP(MATCH(MOD($D14+Y$7, 12), Model!$J$5:$P$5, 0), Model!$J$2:$P$3, 2), "")</f>
        <v>G : 5</v>
      </c>
      <c r="Z14" s="40" t="str">
        <f>IFERROR(HLOOKUP(MATCH(MOD($D14+Z$7, 12), Model!$J$5:$P$5, 0), Model!$J$2:$P$6, 5) &amp; " : " &amp; HLOOKUP(MATCH(MOD($D14+Z$7, 12), Model!$J$5:$P$5, 0), Model!$J$2:$P$3, 2), "")</f>
        <v/>
      </c>
      <c r="AA14" s="39" t="str">
        <f>IFERROR(HLOOKUP(MATCH(MOD($D14+AA$7, 12), Model!$J$5:$P$5, 0), Model!$J$2:$P$6, 5) &amp; " : " &amp; HLOOKUP(MATCH(MOD($D14+AA$7, 12), Model!$J$5:$P$5, 0), Model!$J$2:$P$3, 2), "")</f>
        <v/>
      </c>
      <c r="AB14" s="39" t="str">
        <f>IFERROR(HLOOKUP(MATCH(MOD($D14+AB$7, 12), Model!$J$5:$P$5, 0), Model!$J$2:$P$6, 5) &amp; " : " &amp; HLOOKUP(MATCH(MOD($D14+AB$7, 12), Model!$J$5:$P$5, 0), Model!$J$2:$P$3, 2), "")</f>
        <v/>
      </c>
      <c r="AC14" s="41" t="str">
        <f>IFERROR(HLOOKUP(MATCH(MOD($D14+AC$7, 12), Model!$J$5:$P$5, 0), Model!$J$2:$P$6, 5) &amp; " : " &amp; HLOOKUP(MATCH(MOD($D14+AC$7, 12), Model!$J$5:$P$5, 0), Model!$J$2:$P$3, 2), "")</f>
        <v/>
      </c>
      <c r="AE14" s="144"/>
      <c r="AF14" s="145"/>
    </row>
    <row r="15" spans="1:32" s="2" customFormat="1" ht="21" hidden="1" customHeight="1" x14ac:dyDescent="0.25">
      <c r="B15" s="158"/>
      <c r="C15" s="43" t="s">
        <v>57</v>
      </c>
      <c r="D15" s="2">
        <f>VLOOKUP(UPPER(Fretboards!C15), Model!$B$2:$D$34, 3, FALSE)</f>
        <v>6</v>
      </c>
      <c r="E15" s="41" t="str">
        <f>IFERROR(HLOOKUP(MATCH(MOD($D15+E$7, 12), Model!$J$5:$P$5, 0), Model!$J$2:$P$6, 5) &amp; " : " &amp; HLOOKUP(MATCH(MOD($D15+E$7, 12), Model!$J$5:$P$5, 0), Model!$J$2:$P$3, 2), "")</f>
        <v/>
      </c>
      <c r="F15" s="68" t="str">
        <f>IFERROR(HLOOKUP(MATCH(MOD($D15+F$7, 12), Model!$J$5:$P$5, 0), Model!$J$2:$P$6, 5) &amp; " : " &amp; HLOOKUP(MATCH(MOD($D15+F$7, 12), Model!$J$5:$P$5, 0), Model!$J$2:$P$3, 2), "")</f>
        <v>G : 5</v>
      </c>
      <c r="G15" s="39" t="str">
        <f>IFERROR(HLOOKUP(MATCH(MOD($D15+G$7, 12), Model!$J$5:$P$5, 0), Model!$J$2:$P$6, 5) &amp; " : " &amp; HLOOKUP(MATCH(MOD($D15+G$7, 12), Model!$J$5:$P$5, 0), Model!$J$2:$P$3, 2), "")</f>
        <v/>
      </c>
      <c r="H15" s="40" t="str">
        <f>IFERROR(HLOOKUP(MATCH(MOD($D15+H$7, 12), Model!$J$5:$P$5, 0), Model!$J$2:$P$6, 5) &amp; " : " &amp; HLOOKUP(MATCH(MOD($D15+H$7, 12), Model!$J$5:$P$5, 0), Model!$J$2:$P$3, 2), "")</f>
        <v/>
      </c>
      <c r="I15" s="39" t="str">
        <f>IFERROR(HLOOKUP(MATCH(MOD($D15+I$7, 12), Model!$J$5:$P$5, 0), Model!$J$2:$P$6, 5) &amp; " : " &amp; HLOOKUP(MATCH(MOD($D15+I$7, 12), Model!$J$5:$P$5, 0), Model!$J$2:$P$3, 2), "")</f>
        <v/>
      </c>
      <c r="J15" s="40" t="str">
        <f>IFERROR(HLOOKUP(MATCH(MOD($D15+J$7, 12), Model!$J$5:$P$5, 0), Model!$J$2:$P$6, 5) &amp; " : " &amp; HLOOKUP(MATCH(MOD($D15+J$7, 12), Model!$J$5:$P$5, 0), Model!$J$2:$P$3, 2), "")</f>
        <v/>
      </c>
      <c r="K15" s="39" t="str">
        <f>IFERROR(HLOOKUP(MATCH(MOD($D15+K$7, 12), Model!$J$5:$P$5, 0), Model!$J$2:$P$6, 5) &amp; " : " &amp; HLOOKUP(MATCH(MOD($D15+K$7, 12), Model!$J$5:$P$5, 0), Model!$J$2:$P$3, 2), "")</f>
        <v>C : 1</v>
      </c>
      <c r="L15" s="40" t="str">
        <f>IFERROR(HLOOKUP(MATCH(MOD($D15+L$7, 12), Model!$J$5:$P$5, 0), Model!$J$2:$P$6, 5) &amp; " : " &amp; HLOOKUP(MATCH(MOD($D15+L$7, 12), Model!$J$5:$P$5, 0), Model!$J$2:$P$3, 2), "")</f>
        <v/>
      </c>
      <c r="M15" s="39" t="str">
        <f>IFERROR(HLOOKUP(MATCH(MOD($D15+M$7, 12), Model!$J$5:$P$5, 0), Model!$J$2:$P$6, 5) &amp; " : " &amp; HLOOKUP(MATCH(MOD($D15+M$7, 12), Model!$J$5:$P$5, 0), Model!$J$2:$P$3, 2), "")</f>
        <v/>
      </c>
      <c r="N15" s="40" t="str">
        <f>IFERROR(HLOOKUP(MATCH(MOD($D15+N$7, 12), Model!$J$5:$P$5, 0), Model!$J$2:$P$6, 5) &amp; " : " &amp; HLOOKUP(MATCH(MOD($D15+N$7, 12), Model!$J$5:$P$5, 0), Model!$J$2:$P$3, 2), "")</f>
        <v/>
      </c>
      <c r="O15" s="39" t="str">
        <f>IFERROR(HLOOKUP(MATCH(MOD($D15+O$7, 12), Model!$J$5:$P$5, 0), Model!$J$2:$P$6, 5) &amp; " : " &amp; HLOOKUP(MATCH(MOD($D15+O$7, 12), Model!$J$5:$P$5, 0), Model!$J$2:$P$3, 2), "")</f>
        <v>E : 3</v>
      </c>
      <c r="P15" s="39" t="str">
        <f>IFERROR(HLOOKUP(MATCH(MOD($D15+P$7, 12), Model!$J$5:$P$5, 0), Model!$J$2:$P$6, 5) &amp; " : " &amp; HLOOKUP(MATCH(MOD($D15+P$7, 12), Model!$J$5:$P$5, 0), Model!$J$2:$P$3, 2), "")</f>
        <v/>
      </c>
      <c r="Q15" s="41" t="str">
        <f>IFERROR(HLOOKUP(MATCH(MOD($D15+Q$7, 12), Model!$J$5:$P$5, 0), Model!$J$2:$P$6, 5) &amp; " : " &amp; HLOOKUP(MATCH(MOD($D15+Q$7, 12), Model!$J$5:$P$5, 0), Model!$J$2:$P$3, 2), "")</f>
        <v/>
      </c>
      <c r="R15" s="39" t="str">
        <f>IFERROR(HLOOKUP(MATCH(MOD($D15+R$7, 12), Model!$J$5:$P$5, 0), Model!$J$2:$P$6, 5) &amp; " : " &amp; HLOOKUP(MATCH(MOD($D15+R$7, 12), Model!$J$5:$P$5, 0), Model!$J$2:$P$3, 2), "")</f>
        <v>G : 5</v>
      </c>
      <c r="S15" s="39" t="str">
        <f>IFERROR(HLOOKUP(MATCH(MOD($D15+S$7, 12), Model!$J$5:$P$5, 0), Model!$J$2:$P$6, 5) &amp; " : " &amp; HLOOKUP(MATCH(MOD($D15+S$7, 12), Model!$J$5:$P$5, 0), Model!$J$2:$P$3, 2), "")</f>
        <v/>
      </c>
      <c r="T15" s="40" t="str">
        <f>IFERROR(HLOOKUP(MATCH(MOD($D15+T$7, 12), Model!$J$5:$P$5, 0), Model!$J$2:$P$6, 5) &amp; " : " &amp; HLOOKUP(MATCH(MOD($D15+T$7, 12), Model!$J$5:$P$5, 0), Model!$J$2:$P$3, 2), "")</f>
        <v/>
      </c>
      <c r="U15" s="39" t="str">
        <f>IFERROR(HLOOKUP(MATCH(MOD($D15+U$7, 12), Model!$J$5:$P$5, 0), Model!$J$2:$P$6, 5) &amp; " : " &amp; HLOOKUP(MATCH(MOD($D15+U$7, 12), Model!$J$5:$P$5, 0), Model!$J$2:$P$3, 2), "")</f>
        <v/>
      </c>
      <c r="V15" s="40" t="str">
        <f>IFERROR(HLOOKUP(MATCH(MOD($D15+V$7, 12), Model!$J$5:$P$5, 0), Model!$J$2:$P$6, 5) &amp; " : " &amp; HLOOKUP(MATCH(MOD($D15+V$7, 12), Model!$J$5:$P$5, 0), Model!$J$2:$P$3, 2), "")</f>
        <v/>
      </c>
      <c r="W15" s="39" t="str">
        <f>IFERROR(HLOOKUP(MATCH(MOD($D15+W$7, 12), Model!$J$5:$P$5, 0), Model!$J$2:$P$6, 5) &amp; " : " &amp; HLOOKUP(MATCH(MOD($D15+W$7, 12), Model!$J$5:$P$5, 0), Model!$J$2:$P$3, 2), "")</f>
        <v>C : 1</v>
      </c>
      <c r="X15" s="40" t="str">
        <f>IFERROR(HLOOKUP(MATCH(MOD($D15+X$7, 12), Model!$J$5:$P$5, 0), Model!$J$2:$P$6, 5) &amp; " : " &amp; HLOOKUP(MATCH(MOD($D15+X$7, 12), Model!$J$5:$P$5, 0), Model!$J$2:$P$3, 2), "")</f>
        <v/>
      </c>
      <c r="Y15" s="39" t="str">
        <f>IFERROR(HLOOKUP(MATCH(MOD($D15+Y$7, 12), Model!$J$5:$P$5, 0), Model!$J$2:$P$6, 5) &amp; " : " &amp; HLOOKUP(MATCH(MOD($D15+Y$7, 12), Model!$J$5:$P$5, 0), Model!$J$2:$P$3, 2), "")</f>
        <v/>
      </c>
      <c r="Z15" s="40" t="str">
        <f>IFERROR(HLOOKUP(MATCH(MOD($D15+Z$7, 12), Model!$J$5:$P$5, 0), Model!$J$2:$P$6, 5) &amp; " : " &amp; HLOOKUP(MATCH(MOD($D15+Z$7, 12), Model!$J$5:$P$5, 0), Model!$J$2:$P$3, 2), "")</f>
        <v/>
      </c>
      <c r="AA15" s="39" t="str">
        <f>IFERROR(HLOOKUP(MATCH(MOD($D15+AA$7, 12), Model!$J$5:$P$5, 0), Model!$J$2:$P$6, 5) &amp; " : " &amp; HLOOKUP(MATCH(MOD($D15+AA$7, 12), Model!$J$5:$P$5, 0), Model!$J$2:$P$3, 2), "")</f>
        <v>E : 3</v>
      </c>
      <c r="AB15" s="39" t="str">
        <f>IFERROR(HLOOKUP(MATCH(MOD($D15+AB$7, 12), Model!$J$5:$P$5, 0), Model!$J$2:$P$6, 5) &amp; " : " &amp; HLOOKUP(MATCH(MOD($D15+AB$7, 12), Model!$J$5:$P$5, 0), Model!$J$2:$P$3, 2), "")</f>
        <v/>
      </c>
      <c r="AC15" s="41" t="str">
        <f>IFERROR(HLOOKUP(MATCH(MOD($D15+AC$7, 12), Model!$J$5:$P$5, 0), Model!$J$2:$P$6, 5) &amp; " : " &amp; HLOOKUP(MATCH(MOD($D15+AC$7, 12), Model!$J$5:$P$5, 0), Model!$J$2:$P$3, 2), "")</f>
        <v/>
      </c>
      <c r="AE15" s="146"/>
      <c r="AF15" s="145"/>
    </row>
    <row r="16" spans="1:32" s="2" customFormat="1" ht="21" hidden="1" customHeight="1" x14ac:dyDescent="0.25">
      <c r="B16" s="158"/>
      <c r="C16" s="43" t="s">
        <v>51</v>
      </c>
      <c r="D16" s="2">
        <f>VLOOKUP(UPPER(Fretboards!C16), Model!$B$2:$D$34, 3, FALSE)</f>
        <v>1</v>
      </c>
      <c r="E16" s="41" t="str">
        <f>IFERROR(HLOOKUP(MATCH(MOD($D16+E$7, 12), Model!$J$5:$P$5, 0), Model!$J$2:$P$6, 5) &amp; " : " &amp; HLOOKUP(MATCH(MOD($D16+E$7, 12), Model!$J$5:$P$5, 0), Model!$J$2:$P$3, 2), "")</f>
        <v/>
      </c>
      <c r="F16" s="68" t="str">
        <f>IFERROR(HLOOKUP(MATCH(MOD($D16+F$7, 12), Model!$J$5:$P$5, 0), Model!$J$2:$P$6, 5) &amp; " : " &amp; HLOOKUP(MATCH(MOD($D16+F$7, 12), Model!$J$5:$P$5, 0), Model!$J$2:$P$3, 2), "")</f>
        <v/>
      </c>
      <c r="G16" s="39" t="str">
        <f>IFERROR(HLOOKUP(MATCH(MOD($D16+G$7, 12), Model!$J$5:$P$5, 0), Model!$J$2:$P$6, 5) &amp; " : " &amp; HLOOKUP(MATCH(MOD($D16+G$7, 12), Model!$J$5:$P$5, 0), Model!$J$2:$P$3, 2), "")</f>
        <v/>
      </c>
      <c r="H16" s="40" t="str">
        <f>IFERROR(HLOOKUP(MATCH(MOD($D16+H$7, 12), Model!$J$5:$P$5, 0), Model!$J$2:$P$6, 5) &amp; " : " &amp; HLOOKUP(MATCH(MOD($D16+H$7, 12), Model!$J$5:$P$5, 0), Model!$J$2:$P$3, 2), "")</f>
        <v>E : 3</v>
      </c>
      <c r="I16" s="39" t="str">
        <f>IFERROR(HLOOKUP(MATCH(MOD($D16+I$7, 12), Model!$J$5:$P$5, 0), Model!$J$2:$P$6, 5) &amp; " : " &amp; HLOOKUP(MATCH(MOD($D16+I$7, 12), Model!$J$5:$P$5, 0), Model!$J$2:$P$3, 2), "")</f>
        <v/>
      </c>
      <c r="J16" s="40" t="str">
        <f>IFERROR(HLOOKUP(MATCH(MOD($D16+J$7, 12), Model!$J$5:$P$5, 0), Model!$J$2:$P$6, 5) &amp; " : " &amp; HLOOKUP(MATCH(MOD($D16+J$7, 12), Model!$J$5:$P$5, 0), Model!$J$2:$P$3, 2), "")</f>
        <v/>
      </c>
      <c r="K16" s="39" t="str">
        <f>IFERROR(HLOOKUP(MATCH(MOD($D16+K$7, 12), Model!$J$5:$P$5, 0), Model!$J$2:$P$6, 5) &amp; " : " &amp; HLOOKUP(MATCH(MOD($D16+K$7, 12), Model!$J$5:$P$5, 0), Model!$J$2:$P$3, 2), "")</f>
        <v>G : 5</v>
      </c>
      <c r="L16" s="40" t="str">
        <f>IFERROR(HLOOKUP(MATCH(MOD($D16+L$7, 12), Model!$J$5:$P$5, 0), Model!$J$2:$P$6, 5) &amp; " : " &amp; HLOOKUP(MATCH(MOD($D16+L$7, 12), Model!$J$5:$P$5, 0), Model!$J$2:$P$3, 2), "")</f>
        <v/>
      </c>
      <c r="M16" s="39" t="str">
        <f>IFERROR(HLOOKUP(MATCH(MOD($D16+M$7, 12), Model!$J$5:$P$5, 0), Model!$J$2:$P$6, 5) &amp; " : " &amp; HLOOKUP(MATCH(MOD($D16+M$7, 12), Model!$J$5:$P$5, 0), Model!$J$2:$P$3, 2), "")</f>
        <v/>
      </c>
      <c r="N16" s="40" t="str">
        <f>IFERROR(HLOOKUP(MATCH(MOD($D16+N$7, 12), Model!$J$5:$P$5, 0), Model!$J$2:$P$6, 5) &amp; " : " &amp; HLOOKUP(MATCH(MOD($D16+N$7, 12), Model!$J$5:$P$5, 0), Model!$J$2:$P$3, 2), "")</f>
        <v/>
      </c>
      <c r="O16" s="39" t="str">
        <f>IFERROR(HLOOKUP(MATCH(MOD($D16+O$7, 12), Model!$J$5:$P$5, 0), Model!$J$2:$P$6, 5) &amp; " : " &amp; HLOOKUP(MATCH(MOD($D16+O$7, 12), Model!$J$5:$P$5, 0), Model!$J$2:$P$3, 2), "")</f>
        <v/>
      </c>
      <c r="P16" s="39" t="str">
        <f>IFERROR(HLOOKUP(MATCH(MOD($D16+P$7, 12), Model!$J$5:$P$5, 0), Model!$J$2:$P$6, 5) &amp; " : " &amp; HLOOKUP(MATCH(MOD($D16+P$7, 12), Model!$J$5:$P$5, 0), Model!$J$2:$P$3, 2), "")</f>
        <v>C : 1</v>
      </c>
      <c r="Q16" s="41" t="str">
        <f>IFERROR(HLOOKUP(MATCH(MOD($D16+Q$7, 12), Model!$J$5:$P$5, 0), Model!$J$2:$P$6, 5) &amp; " : " &amp; HLOOKUP(MATCH(MOD($D16+Q$7, 12), Model!$J$5:$P$5, 0), Model!$J$2:$P$3, 2), "")</f>
        <v/>
      </c>
      <c r="R16" s="39" t="str">
        <f>IFERROR(HLOOKUP(MATCH(MOD($D16+R$7, 12), Model!$J$5:$P$5, 0), Model!$J$2:$P$6, 5) &amp; " : " &amp; HLOOKUP(MATCH(MOD($D16+R$7, 12), Model!$J$5:$P$5, 0), Model!$J$2:$P$3, 2), "")</f>
        <v/>
      </c>
      <c r="S16" s="39" t="str">
        <f>IFERROR(HLOOKUP(MATCH(MOD($D16+S$7, 12), Model!$J$5:$P$5, 0), Model!$J$2:$P$6, 5) &amp; " : " &amp; HLOOKUP(MATCH(MOD($D16+S$7, 12), Model!$J$5:$P$5, 0), Model!$J$2:$P$3, 2), "")</f>
        <v/>
      </c>
      <c r="T16" s="40" t="str">
        <f>IFERROR(HLOOKUP(MATCH(MOD($D16+T$7, 12), Model!$J$5:$P$5, 0), Model!$J$2:$P$6, 5) &amp; " : " &amp; HLOOKUP(MATCH(MOD($D16+T$7, 12), Model!$J$5:$P$5, 0), Model!$J$2:$P$3, 2), "")</f>
        <v>E : 3</v>
      </c>
      <c r="U16" s="39" t="str">
        <f>IFERROR(HLOOKUP(MATCH(MOD($D16+U$7, 12), Model!$J$5:$P$5, 0), Model!$J$2:$P$6, 5) &amp; " : " &amp; HLOOKUP(MATCH(MOD($D16+U$7, 12), Model!$J$5:$P$5, 0), Model!$J$2:$P$3, 2), "")</f>
        <v/>
      </c>
      <c r="V16" s="40" t="str">
        <f>IFERROR(HLOOKUP(MATCH(MOD($D16+V$7, 12), Model!$J$5:$P$5, 0), Model!$J$2:$P$6, 5) &amp; " : " &amp; HLOOKUP(MATCH(MOD($D16+V$7, 12), Model!$J$5:$P$5, 0), Model!$J$2:$P$3, 2), "")</f>
        <v/>
      </c>
      <c r="W16" s="39" t="str">
        <f>IFERROR(HLOOKUP(MATCH(MOD($D16+W$7, 12), Model!$J$5:$P$5, 0), Model!$J$2:$P$6, 5) &amp; " : " &amp; HLOOKUP(MATCH(MOD($D16+W$7, 12), Model!$J$5:$P$5, 0), Model!$J$2:$P$3, 2), "")</f>
        <v>G : 5</v>
      </c>
      <c r="X16" s="40" t="str">
        <f>IFERROR(HLOOKUP(MATCH(MOD($D16+X$7, 12), Model!$J$5:$P$5, 0), Model!$J$2:$P$6, 5) &amp; " : " &amp; HLOOKUP(MATCH(MOD($D16+X$7, 12), Model!$J$5:$P$5, 0), Model!$J$2:$P$3, 2), "")</f>
        <v/>
      </c>
      <c r="Y16" s="39" t="str">
        <f>IFERROR(HLOOKUP(MATCH(MOD($D16+Y$7, 12), Model!$J$5:$P$5, 0), Model!$J$2:$P$6, 5) &amp; " : " &amp; HLOOKUP(MATCH(MOD($D16+Y$7, 12), Model!$J$5:$P$5, 0), Model!$J$2:$P$3, 2), "")</f>
        <v/>
      </c>
      <c r="Z16" s="40" t="str">
        <f>IFERROR(HLOOKUP(MATCH(MOD($D16+Z$7, 12), Model!$J$5:$P$5, 0), Model!$J$2:$P$6, 5) &amp; " : " &amp; HLOOKUP(MATCH(MOD($D16+Z$7, 12), Model!$J$5:$P$5, 0), Model!$J$2:$P$3, 2), "")</f>
        <v/>
      </c>
      <c r="AA16" s="39" t="str">
        <f>IFERROR(HLOOKUP(MATCH(MOD($D16+AA$7, 12), Model!$J$5:$P$5, 0), Model!$J$2:$P$6, 5) &amp; " : " &amp; HLOOKUP(MATCH(MOD($D16+AA$7, 12), Model!$J$5:$P$5, 0), Model!$J$2:$P$3, 2), "")</f>
        <v/>
      </c>
      <c r="AB16" s="39" t="str">
        <f>IFERROR(HLOOKUP(MATCH(MOD($D16+AB$7, 12), Model!$J$5:$P$5, 0), Model!$J$2:$P$6, 5) &amp; " : " &amp; HLOOKUP(MATCH(MOD($D16+AB$7, 12), Model!$J$5:$P$5, 0), Model!$J$2:$P$3, 2), "")</f>
        <v>C : 1</v>
      </c>
      <c r="AC16" s="41" t="str">
        <f>IFERROR(HLOOKUP(MATCH(MOD($D16+AC$7, 12), Model!$J$5:$P$5, 0), Model!$J$2:$P$6, 5) &amp; " : " &amp; HLOOKUP(MATCH(MOD($D16+AC$7, 12), Model!$J$5:$P$5, 0), Model!$J$2:$P$3, 2), "")</f>
        <v/>
      </c>
      <c r="AE16" s="147"/>
      <c r="AF16" s="145"/>
    </row>
    <row r="17" spans="2:32" ht="21" customHeight="1" x14ac:dyDescent="0.25">
      <c r="B17" s="45" t="s">
        <v>208</v>
      </c>
      <c r="C17" s="1"/>
      <c r="D17" s="1"/>
      <c r="E17" s="34">
        <f t="shared" ref="E17:AC17" si="1">IF($AB$3, 24-E$1, E$1)</f>
        <v>0</v>
      </c>
      <c r="F17" s="33">
        <f t="shared" si="1"/>
        <v>1</v>
      </c>
      <c r="G17" s="33">
        <f t="shared" si="1"/>
        <v>2</v>
      </c>
      <c r="H17" s="31">
        <f t="shared" si="1"/>
        <v>3</v>
      </c>
      <c r="I17" s="33">
        <f t="shared" si="1"/>
        <v>4</v>
      </c>
      <c r="J17" s="31">
        <f t="shared" si="1"/>
        <v>5</v>
      </c>
      <c r="K17" s="33">
        <f t="shared" si="1"/>
        <v>6</v>
      </c>
      <c r="L17" s="31">
        <f t="shared" si="1"/>
        <v>7</v>
      </c>
      <c r="M17" s="33">
        <f t="shared" si="1"/>
        <v>8</v>
      </c>
      <c r="N17" s="31">
        <f t="shared" si="1"/>
        <v>9</v>
      </c>
      <c r="O17" s="33">
        <f t="shared" si="1"/>
        <v>10</v>
      </c>
      <c r="P17" s="33">
        <f t="shared" si="1"/>
        <v>11</v>
      </c>
      <c r="Q17" s="32">
        <f t="shared" si="1"/>
        <v>12</v>
      </c>
      <c r="R17" s="33">
        <f t="shared" si="1"/>
        <v>13</v>
      </c>
      <c r="S17" s="33">
        <f t="shared" si="1"/>
        <v>14</v>
      </c>
      <c r="T17" s="31">
        <f t="shared" si="1"/>
        <v>15</v>
      </c>
      <c r="U17" s="33">
        <f t="shared" si="1"/>
        <v>16</v>
      </c>
      <c r="V17" s="31">
        <f t="shared" si="1"/>
        <v>17</v>
      </c>
      <c r="W17" s="33">
        <f t="shared" si="1"/>
        <v>18</v>
      </c>
      <c r="X17" s="31">
        <f t="shared" si="1"/>
        <v>19</v>
      </c>
      <c r="Y17" s="33">
        <f t="shared" si="1"/>
        <v>20</v>
      </c>
      <c r="Z17" s="31">
        <f t="shared" si="1"/>
        <v>21</v>
      </c>
      <c r="AA17" s="33">
        <f t="shared" si="1"/>
        <v>22</v>
      </c>
      <c r="AB17" s="33">
        <f t="shared" si="1"/>
        <v>23</v>
      </c>
      <c r="AC17" s="38">
        <f t="shared" si="1"/>
        <v>24</v>
      </c>
      <c r="AE17" s="60" t="s">
        <v>8</v>
      </c>
      <c r="AF17" s="143" t="b">
        <v>1</v>
      </c>
    </row>
    <row r="18" spans="2:32" x14ac:dyDescent="0.25">
      <c r="B18" s="44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</row>
    <row r="19" spans="2:32" ht="18.75" x14ac:dyDescent="0.25">
      <c r="B19" s="44"/>
      <c r="C19" s="44"/>
      <c r="K19" s="103"/>
      <c r="L19" s="103"/>
      <c r="M19" s="103"/>
      <c r="N19" s="103"/>
      <c r="O19" s="103"/>
      <c r="P19" s="103"/>
      <c r="Q19" s="103"/>
      <c r="R19" s="99"/>
      <c r="S19" s="99"/>
      <c r="T19" s="99"/>
      <c r="U19" s="99"/>
      <c r="V19" s="99"/>
      <c r="W19" s="99"/>
      <c r="X19" s="99"/>
      <c r="Y19" s="99"/>
      <c r="Z19" s="99"/>
      <c r="AA19" s="99"/>
      <c r="AB19" s="99"/>
      <c r="AC19" s="99"/>
    </row>
    <row r="20" spans="2:32" ht="15" customHeight="1" x14ac:dyDescent="0.25">
      <c r="B20" s="153" t="str">
        <f>IF(B34 = "Ionian (Major)", B25 &amp; " Major", IF(B34 = "Aolian (Minor)", B25 &amp; " Minor", B25 &amp; " " &amp; B34))</f>
        <v>E Aeolian (Minor)</v>
      </c>
      <c r="C20" s="153"/>
      <c r="D20" s="153"/>
      <c r="E20" s="153"/>
      <c r="F20" s="153"/>
      <c r="G20" s="153"/>
      <c r="K20" s="152">
        <f>IF(Model!J12="0","",Model!J12)</f>
        <v>1</v>
      </c>
      <c r="L20" s="152"/>
      <c r="M20" s="152">
        <f>IF(Model!K12="0","",Model!K12)</f>
        <v>2</v>
      </c>
      <c r="N20" s="152"/>
      <c r="O20" s="152" t="str">
        <f>IF(Model!L12="0","",Model!L12)</f>
        <v>♭3</v>
      </c>
      <c r="P20" s="152"/>
      <c r="Q20" s="152">
        <f>IF(Model!M12="0","",Model!M12)</f>
        <v>4</v>
      </c>
      <c r="R20" s="152"/>
      <c r="S20" s="152">
        <f>IF(Model!N12="0","",Model!N12)</f>
        <v>5</v>
      </c>
      <c r="T20" s="152"/>
      <c r="U20" s="152" t="str">
        <f>IF(Model!O12="0","",Model!O12)</f>
        <v>♭6</v>
      </c>
      <c r="V20" s="152"/>
      <c r="W20" s="152" t="str">
        <f>IF(Model!P12="0","",Model!P12)</f>
        <v>♭7</v>
      </c>
      <c r="X20" s="152"/>
    </row>
    <row r="21" spans="2:32" s="6" customFormat="1" ht="15" customHeight="1" x14ac:dyDescent="0.25">
      <c r="B21" s="153"/>
      <c r="C21" s="153"/>
      <c r="D21" s="153"/>
      <c r="E21" s="153"/>
      <c r="F21" s="153"/>
      <c r="G21" s="153"/>
      <c r="K21" s="157" t="str">
        <f>Model!J$16</f>
        <v>Em7</v>
      </c>
      <c r="L21" s="157" t="str">
        <f>Model!K$16</f>
        <v>F♯m7ø</v>
      </c>
      <c r="M21" s="157" t="str">
        <f>Model!K$16</f>
        <v>F♯m7ø</v>
      </c>
      <c r="N21" s="157" t="str">
        <f>Model!M$16</f>
        <v>Am7</v>
      </c>
      <c r="O21" s="157" t="str">
        <f>Model!L$16</f>
        <v>GM7</v>
      </c>
      <c r="P21" s="157"/>
      <c r="Q21" s="157" t="str">
        <f>Model!M$16</f>
        <v>Am7</v>
      </c>
      <c r="R21" s="157"/>
      <c r="S21" s="157" t="str">
        <f>Model!N$16</f>
        <v>Bm7</v>
      </c>
      <c r="T21" s="157"/>
      <c r="U21" s="157" t="str">
        <f>Model!O$16</f>
        <v>CM7</v>
      </c>
      <c r="V21" s="157"/>
      <c r="W21" s="157" t="str">
        <f>Model!P$16</f>
        <v>D7</v>
      </c>
      <c r="X21" s="157"/>
      <c r="Y21"/>
      <c r="Z21"/>
      <c r="AA21"/>
      <c r="AB21"/>
      <c r="AC21"/>
      <c r="AD21"/>
    </row>
    <row r="22" spans="2:32" ht="10.5" customHeight="1" x14ac:dyDescent="0.25">
      <c r="B22" s="153"/>
      <c r="C22" s="153"/>
      <c r="D22" s="153"/>
      <c r="E22" s="153"/>
      <c r="F22" s="153"/>
      <c r="G22" s="153"/>
      <c r="H22" s="42"/>
      <c r="I22" s="42"/>
      <c r="J22" s="63"/>
      <c r="K22" s="63"/>
      <c r="L22" s="63"/>
      <c r="M22" s="63"/>
      <c r="N22" s="63"/>
      <c r="O22" s="63"/>
      <c r="P22" s="63"/>
      <c r="Q22" s="42"/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</row>
    <row r="23" spans="2:32" ht="31.5" customHeight="1" x14ac:dyDescent="0.25">
      <c r="B23" s="153"/>
      <c r="C23" s="153"/>
      <c r="D23" s="153"/>
      <c r="E23" s="153"/>
      <c r="F23" s="153"/>
      <c r="G23" s="153"/>
      <c r="H23" s="154" t="s">
        <v>20</v>
      </c>
      <c r="I23" s="154"/>
      <c r="J23" s="47" t="str">
        <f>Model!J15</f>
        <v>E</v>
      </c>
      <c r="K23" s="48" t="str">
        <f>IF(Model!K15=0, "", Model!K15)</f>
        <v>F♯</v>
      </c>
      <c r="L23" s="49" t="str">
        <f>IF(Model!L15=0, "", Model!L15)</f>
        <v>G</v>
      </c>
      <c r="M23" s="50" t="str">
        <f>IF(Model!M15=0, "", Model!M15)</f>
        <v>A</v>
      </c>
      <c r="N23" s="51" t="str">
        <f>IF(Model!N15=0, "", Model!N15)</f>
        <v>B</v>
      </c>
      <c r="O23" s="52" t="str">
        <f>IF(Model!O15=0, "", Model!O15)</f>
        <v>C</v>
      </c>
      <c r="P23" s="53" t="str">
        <f>IF(Model!P15=0, "", Model!P15)</f>
        <v>D</v>
      </c>
      <c r="S23" s="154" t="s">
        <v>17</v>
      </c>
      <c r="T23" s="154"/>
      <c r="U23" s="154"/>
      <c r="V23" s="65" t="str">
        <f>IF(Model!J13=1, "h", IF(Model!J13=2, "W", IF(Model!J13=3, "W+h", IF(Model!J13=4, "WW", IF(Model!J13=0, "", IF(Model!J13=5, "WWh", Model!J4))))))</f>
        <v>W</v>
      </c>
      <c r="W23" s="54" t="str">
        <f>IF(Model!K13=1, "h", IF(Model!K13=2, "W", IF(Model!K13=3, "W+h", IF(Model!K13=4, "WW", IF(Model!K13=0, "", IF(Model!K13=5, "WWh", Model!K4))))))</f>
        <v>h</v>
      </c>
      <c r="X23" s="55" t="str">
        <f>IF(Model!L13=1, "h", IF(Model!L13=2, "W", IF(Model!L13=3, "W+h", IF(Model!L13=4, "WW", IF(Model!L13=0, "", IF(Model!L13=5, "WWh", Model!L4))))))</f>
        <v>W</v>
      </c>
      <c r="Y23" s="56" t="str">
        <f>IF(Model!M13=1, "h", IF(Model!M13=2, "W", IF(Model!M13=3, "W+h", IF(Model!M13=4, "WW", IF(Model!M13=0, "", IF(Model!M13=5, "WWh", Model!M4))))))</f>
        <v>W</v>
      </c>
      <c r="Z23" s="57" t="str">
        <f>IF(Model!N13=1, "h", IF(Model!N13=2, "W", IF(Model!N13=3, "W+h", IF(Model!N13=4, "WW", IF(Model!N13=0, "", IF(Model!N13=5, "WWh", Model!N4))))))</f>
        <v>h</v>
      </c>
      <c r="AA23" s="58" t="str">
        <f>IF(Model!O13=1, "h", IF(Model!O13=2, "W", IF(Model!O13=3, "W+h", IF(Model!O13=4, "WW", IF(Model!O13=0, "", IF(Model!O13=5, "WWh", Model!O4))))))</f>
        <v>W</v>
      </c>
      <c r="AB23" s="59" t="str">
        <f>IF(Model!P13=1, "h", IF(Model!P13=2, "W", IF(Model!P13=3, "W+h", IF(Model!P13=4, "WW", IF(Model!P13=0, "", IF(Model!P13=5, "WWh", Model!P4))))))</f>
        <v>W</v>
      </c>
    </row>
    <row r="24" spans="2:32" ht="21" customHeight="1" x14ac:dyDescent="0.45">
      <c r="B24" s="62" t="s">
        <v>11</v>
      </c>
      <c r="C24" s="62" t="s">
        <v>15</v>
      </c>
      <c r="D24" s="2"/>
      <c r="E24" s="69">
        <f t="shared" ref="E24:AC24" si="2">IF($AB$3, 24-E$1, E$1)</f>
        <v>0</v>
      </c>
      <c r="F24" s="70">
        <f t="shared" si="2"/>
        <v>1</v>
      </c>
      <c r="G24" s="30">
        <f t="shared" si="2"/>
        <v>2</v>
      </c>
      <c r="H24" s="31">
        <f t="shared" si="2"/>
        <v>3</v>
      </c>
      <c r="I24" s="30">
        <f t="shared" si="2"/>
        <v>4</v>
      </c>
      <c r="J24" s="31">
        <f t="shared" si="2"/>
        <v>5</v>
      </c>
      <c r="K24" s="30">
        <f t="shared" si="2"/>
        <v>6</v>
      </c>
      <c r="L24" s="31">
        <f t="shared" si="2"/>
        <v>7</v>
      </c>
      <c r="M24" s="30">
        <f t="shared" si="2"/>
        <v>8</v>
      </c>
      <c r="N24" s="31">
        <f t="shared" si="2"/>
        <v>9</v>
      </c>
      <c r="O24" s="30">
        <f t="shared" si="2"/>
        <v>10</v>
      </c>
      <c r="P24" s="30">
        <f t="shared" si="2"/>
        <v>11</v>
      </c>
      <c r="Q24" s="36">
        <f t="shared" si="2"/>
        <v>12</v>
      </c>
      <c r="R24" s="30">
        <f t="shared" si="2"/>
        <v>13</v>
      </c>
      <c r="S24" s="30">
        <f t="shared" si="2"/>
        <v>14</v>
      </c>
      <c r="T24" s="31">
        <f t="shared" si="2"/>
        <v>15</v>
      </c>
      <c r="U24" s="30">
        <f t="shared" si="2"/>
        <v>16</v>
      </c>
      <c r="V24" s="31">
        <f t="shared" si="2"/>
        <v>17</v>
      </c>
      <c r="W24" s="30">
        <f t="shared" si="2"/>
        <v>18</v>
      </c>
      <c r="X24" s="31">
        <f t="shared" si="2"/>
        <v>19</v>
      </c>
      <c r="Y24" s="30">
        <f t="shared" si="2"/>
        <v>20</v>
      </c>
      <c r="Z24" s="31">
        <f t="shared" si="2"/>
        <v>21</v>
      </c>
      <c r="AA24" s="30">
        <f t="shared" si="2"/>
        <v>22</v>
      </c>
      <c r="AB24" s="30">
        <f t="shared" si="2"/>
        <v>23</v>
      </c>
      <c r="AC24" s="37">
        <f t="shared" si="2"/>
        <v>24</v>
      </c>
    </row>
    <row r="25" spans="2:32" ht="21" customHeight="1" x14ac:dyDescent="0.25">
      <c r="B25" s="150" t="s">
        <v>9</v>
      </c>
      <c r="C25" s="43" t="s">
        <v>16</v>
      </c>
      <c r="D25" s="2">
        <f>VLOOKUP(UPPER(Fretboards!C25), Model!$B$2:$D$34, 3)</f>
        <v>4</v>
      </c>
      <c r="E25" s="67" t="str">
        <f>IFERROR(HLOOKUP(MATCH(MOD($D25+E$24, 12), Model!$J$14:$P$14, 0), Model!$J$11:$P$15, 5) &amp; " : " &amp; HLOOKUP(MATCH(MOD($D25+E$24, 12), Model!$J$14:$P$14, 0), Model!$J$11:$P$12, 2), "")</f>
        <v>E : 1</v>
      </c>
      <c r="F25" s="68" t="str">
        <f>IFERROR(HLOOKUP(MATCH(MOD($D25+F$24, 12), Model!$J$14:$P$14, 0), Model!$J$11:$P$15, 5) &amp; " : " &amp; HLOOKUP(MATCH(MOD($D25+F$24, 12), Model!$J$14:$P$14, 0), Model!$J$11:$P$12, 2), "")</f>
        <v/>
      </c>
      <c r="G25" s="39" t="str">
        <f>IFERROR(HLOOKUP(MATCH(MOD($D25+G$24, 12), Model!$J$14:$P$14, 0), Model!$J$11:$P$15, 5) &amp; " : " &amp; HLOOKUP(MATCH(MOD($D25+G$24, 12), Model!$J$14:$P$14, 0), Model!$J$11:$P$12, 2), "")</f>
        <v>F♯ : 2</v>
      </c>
      <c r="H25" s="40" t="str">
        <f>IFERROR(HLOOKUP(MATCH(MOD($D25+H$24, 12), Model!$J$14:$P$14, 0), Model!$J$11:$P$15, 5) &amp; " : " &amp; HLOOKUP(MATCH(MOD($D25+H$24, 12), Model!$J$14:$P$14, 0), Model!$J$11:$P$12, 2), "")</f>
        <v>G : ♭3</v>
      </c>
      <c r="I25" s="39" t="str">
        <f>IFERROR(HLOOKUP(MATCH(MOD($D25+I$24, 12), Model!$J$14:$P$14, 0), Model!$J$11:$P$15, 5) &amp; " : " &amp; HLOOKUP(MATCH(MOD($D25+I$24, 12), Model!$J$14:$P$14, 0), Model!$J$11:$P$12, 2), "")</f>
        <v/>
      </c>
      <c r="J25" s="40" t="str">
        <f>IFERROR(HLOOKUP(MATCH(MOD($D25+J$24, 12), Model!$J$14:$P$14, 0), Model!$J$11:$P$15, 5) &amp; " : " &amp; HLOOKUP(MATCH(MOD($D25+J$24, 12), Model!$J$14:$P$14, 0), Model!$J$11:$P$12, 2), "")</f>
        <v>A : 4</v>
      </c>
      <c r="K25" s="39" t="str">
        <f>IFERROR(HLOOKUP(MATCH(MOD($D25+K$24, 12), Model!$J$14:$P$14, 0), Model!$J$11:$P$15, 5) &amp; " : " &amp; HLOOKUP(MATCH(MOD($D25+K$24, 12), Model!$J$14:$P$14, 0), Model!$J$11:$P$12, 2), "")</f>
        <v/>
      </c>
      <c r="L25" s="40" t="str">
        <f>IFERROR(HLOOKUP(MATCH(MOD($D25+L$24, 12), Model!$J$14:$P$14, 0), Model!$J$11:$P$15, 5) &amp; " : " &amp; HLOOKUP(MATCH(MOD($D25+L$24, 12), Model!$J$14:$P$14, 0), Model!$J$11:$P$12, 2), "")</f>
        <v>B : 5</v>
      </c>
      <c r="M25" s="39" t="str">
        <f>IFERROR(HLOOKUP(MATCH(MOD($D25+M$24, 12), Model!$J$14:$P$14, 0), Model!$J$11:$P$15, 5) &amp; " : " &amp; HLOOKUP(MATCH(MOD($D25+M$24, 12), Model!$J$14:$P$14, 0), Model!$J$11:$P$12, 2), "")</f>
        <v>C : ♭6</v>
      </c>
      <c r="N25" s="40" t="str">
        <f>IFERROR(HLOOKUP(MATCH(MOD($D25+N$24, 12), Model!$J$14:$P$14, 0), Model!$J$11:$P$15, 5) &amp; " : " &amp; HLOOKUP(MATCH(MOD($D25+N$24, 12), Model!$J$14:$P$14, 0), Model!$J$11:$P$12, 2), "")</f>
        <v/>
      </c>
      <c r="O25" s="39" t="str">
        <f>IFERROR(HLOOKUP(MATCH(MOD($D25+O$24, 12), Model!$J$14:$P$14, 0), Model!$J$11:$P$15, 5) &amp; " : " &amp; HLOOKUP(MATCH(MOD($D25+O$24, 12), Model!$J$14:$P$14, 0), Model!$J$11:$P$12, 2), "")</f>
        <v>D : ♭7</v>
      </c>
      <c r="P25" s="39" t="str">
        <f>IFERROR(HLOOKUP(MATCH(MOD($D25+P$24, 12), Model!$J$14:$P$14, 0), Model!$J$11:$P$15, 5) &amp; " : " &amp; HLOOKUP(MATCH(MOD($D25+P$24, 12), Model!$J$14:$P$14, 0), Model!$J$11:$P$12, 2), "")</f>
        <v/>
      </c>
      <c r="Q25" s="41" t="str">
        <f>IFERROR(HLOOKUP(MATCH(MOD($D25+Q$24, 12), Model!$J$14:$P$14, 0), Model!$J$11:$P$15, 5) &amp; " : " &amp; HLOOKUP(MATCH(MOD($D25+Q$24, 12), Model!$J$14:$P$14, 0), Model!$J$11:$P$12, 2), "")</f>
        <v>E : 1</v>
      </c>
      <c r="R25" s="39" t="str">
        <f>IFERROR(HLOOKUP(MATCH(MOD($D25+R$24, 12), Model!$J$14:$P$14, 0), Model!$J$11:$P$15, 5) &amp; " : " &amp; HLOOKUP(MATCH(MOD($D25+R$24, 12), Model!$J$14:$P$14, 0), Model!$J$11:$P$12, 2), "")</f>
        <v/>
      </c>
      <c r="S25" s="39" t="str">
        <f>IFERROR(HLOOKUP(MATCH(MOD($D25+S$24, 12), Model!$J$14:$P$14, 0), Model!$J$11:$P$15, 5) &amp; " : " &amp; HLOOKUP(MATCH(MOD($D25+S$24, 12), Model!$J$14:$P$14, 0), Model!$J$11:$P$12, 2), "")</f>
        <v>F♯ : 2</v>
      </c>
      <c r="T25" s="40" t="str">
        <f>IFERROR(HLOOKUP(MATCH(MOD($D25+T$24, 12), Model!$J$14:$P$14, 0), Model!$J$11:$P$15, 5) &amp; " : " &amp; HLOOKUP(MATCH(MOD($D25+T$24, 12), Model!$J$14:$P$14, 0), Model!$J$11:$P$12, 2), "")</f>
        <v>G : ♭3</v>
      </c>
      <c r="U25" s="39" t="str">
        <f>IFERROR(HLOOKUP(MATCH(MOD($D25+U$24, 12), Model!$J$14:$P$14, 0), Model!$J$11:$P$15, 5) &amp; " : " &amp; HLOOKUP(MATCH(MOD($D25+U$24, 12), Model!$J$14:$P$14, 0), Model!$J$11:$P$12, 2), "")</f>
        <v/>
      </c>
      <c r="V25" s="40" t="str">
        <f>IFERROR(HLOOKUP(MATCH(MOD($D25+V$24, 12), Model!$J$14:$P$14, 0), Model!$J$11:$P$15, 5) &amp; " : " &amp; HLOOKUP(MATCH(MOD($D25+V$24, 12), Model!$J$14:$P$14, 0), Model!$J$11:$P$12, 2), "")</f>
        <v>A : 4</v>
      </c>
      <c r="W25" s="39" t="str">
        <f>IFERROR(HLOOKUP(MATCH(MOD($D25+W$24, 12), Model!$J$14:$P$14, 0), Model!$J$11:$P$15, 5) &amp; " : " &amp; HLOOKUP(MATCH(MOD($D25+W$24, 12), Model!$J$14:$P$14, 0), Model!$J$11:$P$12, 2), "")</f>
        <v/>
      </c>
      <c r="X25" s="40" t="str">
        <f>IFERROR(HLOOKUP(MATCH(MOD($D25+X$24, 12), Model!$J$14:$P$14, 0), Model!$J$11:$P$15, 5) &amp; " : " &amp; HLOOKUP(MATCH(MOD($D25+X$24, 12), Model!$J$14:$P$14, 0), Model!$J$11:$P$12, 2), "")</f>
        <v>B : 5</v>
      </c>
      <c r="Y25" s="39" t="str">
        <f>IFERROR(HLOOKUP(MATCH(MOD($D25+Y$24, 12), Model!$J$14:$P$14, 0), Model!$J$11:$P$15, 5) &amp; " : " &amp; HLOOKUP(MATCH(MOD($D25+Y$24, 12), Model!$J$14:$P$14, 0), Model!$J$11:$P$12, 2), "")</f>
        <v>C : ♭6</v>
      </c>
      <c r="Z25" s="40" t="str">
        <f>IFERROR(HLOOKUP(MATCH(MOD($D25+Z$24, 12), Model!$J$14:$P$14, 0), Model!$J$11:$P$15, 5) &amp; " : " &amp; HLOOKUP(MATCH(MOD($D25+Z$24, 12), Model!$J$14:$P$14, 0), Model!$J$11:$P$12, 2), "")</f>
        <v/>
      </c>
      <c r="AA25" s="39" t="str">
        <f>IFERROR(HLOOKUP(MATCH(MOD($D25+AA$24, 12), Model!$J$14:$P$14, 0), Model!$J$11:$P$15, 5) &amp; " : " &amp; HLOOKUP(MATCH(MOD($D25+AA$24, 12), Model!$J$14:$P$14, 0), Model!$J$11:$P$12, 2), "")</f>
        <v>D : ♭7</v>
      </c>
      <c r="AB25" s="39" t="str">
        <f>IFERROR(HLOOKUP(MATCH(MOD($D25+AB$24, 12), Model!$J$14:$P$14, 0), Model!$J$11:$P$15, 5) &amp; " : " &amp; HLOOKUP(MATCH(MOD($D25+AB$24, 12), Model!$J$14:$P$14, 0), Model!$J$11:$P$12, 2), "")</f>
        <v/>
      </c>
      <c r="AC25" s="41" t="str">
        <f>IFERROR(HLOOKUP(MATCH(MOD($D25+AC$24, 12), Model!$J$14:$P$14, 0), Model!$J$11:$P$15, 5) &amp; " : " &amp; HLOOKUP(MATCH(MOD($D25+AC$24, 12), Model!$J$14:$P$14, 0), Model!$J$11:$P$12, 2), "")</f>
        <v>E : 1</v>
      </c>
      <c r="AD25" s="2"/>
    </row>
    <row r="26" spans="2:32" ht="21" customHeight="1" x14ac:dyDescent="0.25">
      <c r="B26" s="150"/>
      <c r="C26" s="43" t="s">
        <v>14</v>
      </c>
      <c r="D26" s="2">
        <f>VLOOKUP(UPPER(Fretboards!C26), Model!$B$2:$D$34, 3)</f>
        <v>11</v>
      </c>
      <c r="E26" s="67" t="str">
        <f>IFERROR(HLOOKUP(MATCH(MOD($D26+E$24, 12), Model!$J$14:$P$14, 0), Model!$J$11:$P$15, 5) &amp; " : " &amp; HLOOKUP(MATCH(MOD($D26+E$24, 12), Model!$J$14:$P$14, 0), Model!$J$11:$P$12, 2), "")</f>
        <v>B : 5</v>
      </c>
      <c r="F26" s="68" t="str">
        <f>IFERROR(HLOOKUP(MATCH(MOD($D26+F$24, 12), Model!$J$14:$P$14, 0), Model!$J$11:$P$15, 5) &amp; " : " &amp; HLOOKUP(MATCH(MOD($D26+F$24, 12), Model!$J$14:$P$14, 0), Model!$J$11:$P$12, 2), "")</f>
        <v>C : ♭6</v>
      </c>
      <c r="G26" s="39" t="str">
        <f>IFERROR(HLOOKUP(MATCH(MOD($D26+G$24, 12), Model!$J$14:$P$14, 0), Model!$J$11:$P$15, 5) &amp; " : " &amp; HLOOKUP(MATCH(MOD($D26+G$24, 12), Model!$J$14:$P$14, 0), Model!$J$11:$P$12, 2), "")</f>
        <v/>
      </c>
      <c r="H26" s="40" t="str">
        <f>IFERROR(HLOOKUP(MATCH(MOD($D26+H$24, 12), Model!$J$14:$P$14, 0), Model!$J$11:$P$15, 5) &amp; " : " &amp; HLOOKUP(MATCH(MOD($D26+H$24, 12), Model!$J$14:$P$14, 0), Model!$J$11:$P$12, 2), "")</f>
        <v>D : ♭7</v>
      </c>
      <c r="I26" s="39" t="str">
        <f>IFERROR(HLOOKUP(MATCH(MOD($D26+I$24, 12), Model!$J$14:$P$14, 0), Model!$J$11:$P$15, 5) &amp; " : " &amp; HLOOKUP(MATCH(MOD($D26+I$24, 12), Model!$J$14:$P$14, 0), Model!$J$11:$P$12, 2), "")</f>
        <v/>
      </c>
      <c r="J26" s="40" t="str">
        <f>IFERROR(HLOOKUP(MATCH(MOD($D26+J$24, 12), Model!$J$14:$P$14, 0), Model!$J$11:$P$15, 5) &amp; " : " &amp; HLOOKUP(MATCH(MOD($D26+J$24, 12), Model!$J$14:$P$14, 0), Model!$J$11:$P$12, 2), "")</f>
        <v>E : 1</v>
      </c>
      <c r="K26" s="39" t="str">
        <f>IFERROR(HLOOKUP(MATCH(MOD($D26+K$24, 12), Model!$J$14:$P$14, 0), Model!$J$11:$P$15, 5) &amp; " : " &amp; HLOOKUP(MATCH(MOD($D26+K$24, 12), Model!$J$14:$P$14, 0), Model!$J$11:$P$12, 2), "")</f>
        <v/>
      </c>
      <c r="L26" s="40" t="str">
        <f>IFERROR(HLOOKUP(MATCH(MOD($D26+L$24, 12), Model!$J$14:$P$14, 0), Model!$J$11:$P$15, 5) &amp; " : " &amp; HLOOKUP(MATCH(MOD($D26+L$24, 12), Model!$J$14:$P$14, 0), Model!$J$11:$P$12, 2), "")</f>
        <v>F♯ : 2</v>
      </c>
      <c r="M26" s="39" t="str">
        <f>IFERROR(HLOOKUP(MATCH(MOD($D26+M$24, 12), Model!$J$14:$P$14, 0), Model!$J$11:$P$15, 5) &amp; " : " &amp; HLOOKUP(MATCH(MOD($D26+M$24, 12), Model!$J$14:$P$14, 0), Model!$J$11:$P$12, 2), "")</f>
        <v>G : ♭3</v>
      </c>
      <c r="N26" s="40" t="str">
        <f>IFERROR(HLOOKUP(MATCH(MOD($D26+N$24, 12), Model!$J$14:$P$14, 0), Model!$J$11:$P$15, 5) &amp; " : " &amp; HLOOKUP(MATCH(MOD($D26+N$24, 12), Model!$J$14:$P$14, 0), Model!$J$11:$P$12, 2), "")</f>
        <v/>
      </c>
      <c r="O26" s="39" t="str">
        <f>IFERROR(HLOOKUP(MATCH(MOD($D26+O$24, 12), Model!$J$14:$P$14, 0), Model!$J$11:$P$15, 5) &amp; " : " &amp; HLOOKUP(MATCH(MOD($D26+O$24, 12), Model!$J$14:$P$14, 0), Model!$J$11:$P$12, 2), "")</f>
        <v>A : 4</v>
      </c>
      <c r="P26" s="39" t="str">
        <f>IFERROR(HLOOKUP(MATCH(MOD($D26+P$24, 12), Model!$J$14:$P$14, 0), Model!$J$11:$P$15, 5) &amp; " : " &amp; HLOOKUP(MATCH(MOD($D26+P$24, 12), Model!$J$14:$P$14, 0), Model!$J$11:$P$12, 2), "")</f>
        <v/>
      </c>
      <c r="Q26" s="41" t="str">
        <f>IFERROR(HLOOKUP(MATCH(MOD($D26+Q$24, 12), Model!$J$14:$P$14, 0), Model!$J$11:$P$15, 5) &amp; " : " &amp; HLOOKUP(MATCH(MOD($D26+Q$24, 12), Model!$J$14:$P$14, 0), Model!$J$11:$P$12, 2), "")</f>
        <v>B : 5</v>
      </c>
      <c r="R26" s="39" t="str">
        <f>IFERROR(HLOOKUP(MATCH(MOD($D26+R$24, 12), Model!$J$14:$P$14, 0), Model!$J$11:$P$15, 5) &amp; " : " &amp; HLOOKUP(MATCH(MOD($D26+R$24, 12), Model!$J$14:$P$14, 0), Model!$J$11:$P$12, 2), "")</f>
        <v>C : ♭6</v>
      </c>
      <c r="S26" s="39" t="str">
        <f>IFERROR(HLOOKUP(MATCH(MOD($D26+S$24, 12), Model!$J$14:$P$14, 0), Model!$J$11:$P$15, 5) &amp; " : " &amp; HLOOKUP(MATCH(MOD($D26+S$24, 12), Model!$J$14:$P$14, 0), Model!$J$11:$P$12, 2), "")</f>
        <v/>
      </c>
      <c r="T26" s="40" t="str">
        <f>IFERROR(HLOOKUP(MATCH(MOD($D26+T$24, 12), Model!$J$14:$P$14, 0), Model!$J$11:$P$15, 5) &amp; " : " &amp; HLOOKUP(MATCH(MOD($D26+T$24, 12), Model!$J$14:$P$14, 0), Model!$J$11:$P$12, 2), "")</f>
        <v>D : ♭7</v>
      </c>
      <c r="U26" s="39" t="str">
        <f>IFERROR(HLOOKUP(MATCH(MOD($D26+U$24, 12), Model!$J$14:$P$14, 0), Model!$J$11:$P$15, 5) &amp; " : " &amp; HLOOKUP(MATCH(MOD($D26+U$24, 12), Model!$J$14:$P$14, 0), Model!$J$11:$P$12, 2), "")</f>
        <v/>
      </c>
      <c r="V26" s="40" t="str">
        <f>IFERROR(HLOOKUP(MATCH(MOD($D26+V$24, 12), Model!$J$14:$P$14, 0), Model!$J$11:$P$15, 5) &amp; " : " &amp; HLOOKUP(MATCH(MOD($D26+V$24, 12), Model!$J$14:$P$14, 0), Model!$J$11:$P$12, 2), "")</f>
        <v>E : 1</v>
      </c>
      <c r="W26" s="39" t="str">
        <f>IFERROR(HLOOKUP(MATCH(MOD($D26+W$24, 12), Model!$J$14:$P$14, 0), Model!$J$11:$P$15, 5) &amp; " : " &amp; HLOOKUP(MATCH(MOD($D26+W$24, 12), Model!$J$14:$P$14, 0), Model!$J$11:$P$12, 2), "")</f>
        <v/>
      </c>
      <c r="X26" s="40" t="str">
        <f>IFERROR(HLOOKUP(MATCH(MOD($D26+X$24, 12), Model!$J$14:$P$14, 0), Model!$J$11:$P$15, 5) &amp; " : " &amp; HLOOKUP(MATCH(MOD($D26+X$24, 12), Model!$J$14:$P$14, 0), Model!$J$11:$P$12, 2), "")</f>
        <v>F♯ : 2</v>
      </c>
      <c r="Y26" s="39" t="str">
        <f>IFERROR(HLOOKUP(MATCH(MOD($D26+Y$24, 12), Model!$J$14:$P$14, 0), Model!$J$11:$P$15, 5) &amp; " : " &amp; HLOOKUP(MATCH(MOD($D26+Y$24, 12), Model!$J$14:$P$14, 0), Model!$J$11:$P$12, 2), "")</f>
        <v>G : ♭3</v>
      </c>
      <c r="Z26" s="40" t="str">
        <f>IFERROR(HLOOKUP(MATCH(MOD($D26+Z$24, 12), Model!$J$14:$P$14, 0), Model!$J$11:$P$15, 5) &amp; " : " &amp; HLOOKUP(MATCH(MOD($D26+Z$24, 12), Model!$J$14:$P$14, 0), Model!$J$11:$P$12, 2), "")</f>
        <v/>
      </c>
      <c r="AA26" s="39" t="str">
        <f>IFERROR(HLOOKUP(MATCH(MOD($D26+AA$24, 12), Model!$J$14:$P$14, 0), Model!$J$11:$P$15, 5) &amp; " : " &amp; HLOOKUP(MATCH(MOD($D26+AA$24, 12), Model!$J$14:$P$14, 0), Model!$J$11:$P$12, 2), "")</f>
        <v>A : 4</v>
      </c>
      <c r="AB26" s="39" t="str">
        <f>IFERROR(HLOOKUP(MATCH(MOD($D26+AB$24, 12), Model!$J$14:$P$14, 0), Model!$J$11:$P$15, 5) &amp; " : " &amp; HLOOKUP(MATCH(MOD($D26+AB$24, 12), Model!$J$14:$P$14, 0), Model!$J$11:$P$12, 2), "")</f>
        <v/>
      </c>
      <c r="AC26" s="41" t="str">
        <f>IFERROR(HLOOKUP(MATCH(MOD($D26+AC$24, 12), Model!$J$14:$P$14, 0), Model!$J$11:$P$15, 5) &amp; " : " &amp; HLOOKUP(MATCH(MOD($D26+AC$24, 12), Model!$J$14:$P$14, 0), Model!$J$11:$P$12, 2), "")</f>
        <v>B : 5</v>
      </c>
      <c r="AD26" s="2"/>
    </row>
    <row r="27" spans="2:32" ht="21" customHeight="1" x14ac:dyDescent="0.25">
      <c r="B27" s="150"/>
      <c r="C27" s="43" t="s">
        <v>13</v>
      </c>
      <c r="D27" s="2">
        <f>VLOOKUP(UPPER(Fretboards!C27), Model!$B$2:$D$34, 3)</f>
        <v>7</v>
      </c>
      <c r="E27" s="67" t="str">
        <f>IFERROR(HLOOKUP(MATCH(MOD($D27+E$24, 12), Model!$J$14:$P$14, 0), Model!$J$11:$P$15, 5) &amp; " : " &amp; HLOOKUP(MATCH(MOD($D27+E$24, 12), Model!$J$14:$P$14, 0), Model!$J$11:$P$12, 2), "")</f>
        <v>G : ♭3</v>
      </c>
      <c r="F27" s="68" t="str">
        <f>IFERROR(HLOOKUP(MATCH(MOD($D27+F$24, 12), Model!$J$14:$P$14, 0), Model!$J$11:$P$15, 5) &amp; " : " &amp; HLOOKUP(MATCH(MOD($D27+F$24, 12), Model!$J$14:$P$14, 0), Model!$J$11:$P$12, 2), "")</f>
        <v/>
      </c>
      <c r="G27" s="39" t="str">
        <f>IFERROR(HLOOKUP(MATCH(MOD($D27+G$24, 12), Model!$J$14:$P$14, 0), Model!$J$11:$P$15, 5) &amp; " : " &amp; HLOOKUP(MATCH(MOD($D27+G$24, 12), Model!$J$14:$P$14, 0), Model!$J$11:$P$12, 2), "")</f>
        <v>A : 4</v>
      </c>
      <c r="H27" s="40" t="str">
        <f>IFERROR(HLOOKUP(MATCH(MOD($D27+H$24, 12), Model!$J$14:$P$14, 0), Model!$J$11:$P$15, 5) &amp; " : " &amp; HLOOKUP(MATCH(MOD($D27+H$24, 12), Model!$J$14:$P$14, 0), Model!$J$11:$P$12, 2), "")</f>
        <v/>
      </c>
      <c r="I27" s="39" t="str">
        <f>IFERROR(HLOOKUP(MATCH(MOD($D27+I$24, 12), Model!$J$14:$P$14, 0), Model!$J$11:$P$15, 5) &amp; " : " &amp; HLOOKUP(MATCH(MOD($D27+I$24, 12), Model!$J$14:$P$14, 0), Model!$J$11:$P$12, 2), "")</f>
        <v>B : 5</v>
      </c>
      <c r="J27" s="40" t="str">
        <f>IFERROR(HLOOKUP(MATCH(MOD($D27+J$24, 12), Model!$J$14:$P$14, 0), Model!$J$11:$P$15, 5) &amp; " : " &amp; HLOOKUP(MATCH(MOD($D27+J$24, 12), Model!$J$14:$P$14, 0), Model!$J$11:$P$12, 2), "")</f>
        <v>C : ♭6</v>
      </c>
      <c r="K27" s="39" t="str">
        <f>IFERROR(HLOOKUP(MATCH(MOD($D27+K$24, 12), Model!$J$14:$P$14, 0), Model!$J$11:$P$15, 5) &amp; " : " &amp; HLOOKUP(MATCH(MOD($D27+K$24, 12), Model!$J$14:$P$14, 0), Model!$J$11:$P$12, 2), "")</f>
        <v/>
      </c>
      <c r="L27" s="40" t="str">
        <f>IFERROR(HLOOKUP(MATCH(MOD($D27+L$24, 12), Model!$J$14:$P$14, 0), Model!$J$11:$P$15, 5) &amp; " : " &amp; HLOOKUP(MATCH(MOD($D27+L$24, 12), Model!$J$14:$P$14, 0), Model!$J$11:$P$12, 2), "")</f>
        <v>D : ♭7</v>
      </c>
      <c r="M27" s="39" t="str">
        <f>IFERROR(HLOOKUP(MATCH(MOD($D27+M$24, 12), Model!$J$14:$P$14, 0), Model!$J$11:$P$15, 5) &amp; " : " &amp; HLOOKUP(MATCH(MOD($D27+M$24, 12), Model!$J$14:$P$14, 0), Model!$J$11:$P$12, 2), "")</f>
        <v/>
      </c>
      <c r="N27" s="40" t="str">
        <f>IFERROR(HLOOKUP(MATCH(MOD($D27+N$24, 12), Model!$J$14:$P$14, 0), Model!$J$11:$P$15, 5) &amp; " : " &amp; HLOOKUP(MATCH(MOD($D27+N$24, 12), Model!$J$14:$P$14, 0), Model!$J$11:$P$12, 2), "")</f>
        <v>E : 1</v>
      </c>
      <c r="O27" s="39" t="str">
        <f>IFERROR(HLOOKUP(MATCH(MOD($D27+O$24, 12), Model!$J$14:$P$14, 0), Model!$J$11:$P$15, 5) &amp; " : " &amp; HLOOKUP(MATCH(MOD($D27+O$24, 12), Model!$J$14:$P$14, 0), Model!$J$11:$P$12, 2), "")</f>
        <v/>
      </c>
      <c r="P27" s="39" t="str">
        <f>IFERROR(HLOOKUP(MATCH(MOD($D27+P$24, 12), Model!$J$14:$P$14, 0), Model!$J$11:$P$15, 5) &amp; " : " &amp; HLOOKUP(MATCH(MOD($D27+P$24, 12), Model!$J$14:$P$14, 0), Model!$J$11:$P$12, 2), "")</f>
        <v>F♯ : 2</v>
      </c>
      <c r="Q27" s="41" t="str">
        <f>IFERROR(HLOOKUP(MATCH(MOD($D27+Q$24, 12), Model!$J$14:$P$14, 0), Model!$J$11:$P$15, 5) &amp; " : " &amp; HLOOKUP(MATCH(MOD($D27+Q$24, 12), Model!$J$14:$P$14, 0), Model!$J$11:$P$12, 2), "")</f>
        <v>G : ♭3</v>
      </c>
      <c r="R27" s="39" t="str">
        <f>IFERROR(HLOOKUP(MATCH(MOD($D27+R$24, 12), Model!$J$14:$P$14, 0), Model!$J$11:$P$15, 5) &amp; " : " &amp; HLOOKUP(MATCH(MOD($D27+R$24, 12), Model!$J$14:$P$14, 0), Model!$J$11:$P$12, 2), "")</f>
        <v/>
      </c>
      <c r="S27" s="39" t="str">
        <f>IFERROR(HLOOKUP(MATCH(MOD($D27+S$24, 12), Model!$J$14:$P$14, 0), Model!$J$11:$P$15, 5) &amp; " : " &amp; HLOOKUP(MATCH(MOD($D27+S$24, 12), Model!$J$14:$P$14, 0), Model!$J$11:$P$12, 2), "")</f>
        <v>A : 4</v>
      </c>
      <c r="T27" s="40" t="str">
        <f>IFERROR(HLOOKUP(MATCH(MOD($D27+T$24, 12), Model!$J$14:$P$14, 0), Model!$J$11:$P$15, 5) &amp; " : " &amp; HLOOKUP(MATCH(MOD($D27+T$24, 12), Model!$J$14:$P$14, 0), Model!$J$11:$P$12, 2), "")</f>
        <v/>
      </c>
      <c r="U27" s="39" t="str">
        <f>IFERROR(HLOOKUP(MATCH(MOD($D27+U$24, 12), Model!$J$14:$P$14, 0), Model!$J$11:$P$15, 5) &amp; " : " &amp; HLOOKUP(MATCH(MOD($D27+U$24, 12), Model!$J$14:$P$14, 0), Model!$J$11:$P$12, 2), "")</f>
        <v>B : 5</v>
      </c>
      <c r="V27" s="40" t="str">
        <f>IFERROR(HLOOKUP(MATCH(MOD($D27+V$24, 12), Model!$J$14:$P$14, 0), Model!$J$11:$P$15, 5) &amp; " : " &amp; HLOOKUP(MATCH(MOD($D27+V$24, 12), Model!$J$14:$P$14, 0), Model!$J$11:$P$12, 2), "")</f>
        <v>C : ♭6</v>
      </c>
      <c r="W27" s="39" t="str">
        <f>IFERROR(HLOOKUP(MATCH(MOD($D27+W$24, 12), Model!$J$14:$P$14, 0), Model!$J$11:$P$15, 5) &amp; " : " &amp; HLOOKUP(MATCH(MOD($D27+W$24, 12), Model!$J$14:$P$14, 0), Model!$J$11:$P$12, 2), "")</f>
        <v/>
      </c>
      <c r="X27" s="40" t="str">
        <f>IFERROR(HLOOKUP(MATCH(MOD($D27+X$24, 12), Model!$J$14:$P$14, 0), Model!$J$11:$P$15, 5) &amp; " : " &amp; HLOOKUP(MATCH(MOD($D27+X$24, 12), Model!$J$14:$P$14, 0), Model!$J$11:$P$12, 2), "")</f>
        <v>D : ♭7</v>
      </c>
      <c r="Y27" s="39" t="str">
        <f>IFERROR(HLOOKUP(MATCH(MOD($D27+Y$24, 12), Model!$J$14:$P$14, 0), Model!$J$11:$P$15, 5) &amp; " : " &amp; HLOOKUP(MATCH(MOD($D27+Y$24, 12), Model!$J$14:$P$14, 0), Model!$J$11:$P$12, 2), "")</f>
        <v/>
      </c>
      <c r="Z27" s="40" t="str">
        <f>IFERROR(HLOOKUP(MATCH(MOD($D27+Z$24, 12), Model!$J$14:$P$14, 0), Model!$J$11:$P$15, 5) &amp; " : " &amp; HLOOKUP(MATCH(MOD($D27+Z$24, 12), Model!$J$14:$P$14, 0), Model!$J$11:$P$12, 2), "")</f>
        <v>E : 1</v>
      </c>
      <c r="AA27" s="39" t="str">
        <f>IFERROR(HLOOKUP(MATCH(MOD($D27+AA$24, 12), Model!$J$14:$P$14, 0), Model!$J$11:$P$15, 5) &amp; " : " &amp; HLOOKUP(MATCH(MOD($D27+AA$24, 12), Model!$J$14:$P$14, 0), Model!$J$11:$P$12, 2), "")</f>
        <v/>
      </c>
      <c r="AB27" s="39" t="str">
        <f>IFERROR(HLOOKUP(MATCH(MOD($D27+AB$24, 12), Model!$J$14:$P$14, 0), Model!$J$11:$P$15, 5) &amp; " : " &amp; HLOOKUP(MATCH(MOD($D27+AB$24, 12), Model!$J$14:$P$14, 0), Model!$J$11:$P$12, 2), "")</f>
        <v>F♯ : 2</v>
      </c>
      <c r="AC27" s="41" t="str">
        <f>IFERROR(HLOOKUP(MATCH(MOD($D27+AC$24, 12), Model!$J$14:$P$14, 0), Model!$J$11:$P$15, 5) &amp; " : " &amp; HLOOKUP(MATCH(MOD($D27+AC$24, 12), Model!$J$14:$P$14, 0), Model!$J$11:$P$12, 2), "")</f>
        <v>G : ♭3</v>
      </c>
      <c r="AD27" s="2"/>
    </row>
    <row r="28" spans="2:32" ht="21" customHeight="1" x14ac:dyDescent="0.25">
      <c r="B28" s="150"/>
      <c r="C28" s="43" t="s">
        <v>10</v>
      </c>
      <c r="D28" s="2">
        <f>VLOOKUP(UPPER(Fretboards!C28), Model!$B$2:$D$34, 3)</f>
        <v>2</v>
      </c>
      <c r="E28" s="67" t="str">
        <f>IFERROR(HLOOKUP(MATCH(MOD($D28+E$24, 12), Model!$J$14:$P$14, 0), Model!$J$11:$P$15, 5) &amp; " : " &amp; HLOOKUP(MATCH(MOD($D28+E$24, 12), Model!$J$14:$P$14, 0), Model!$J$11:$P$12, 2), "")</f>
        <v>D : ♭7</v>
      </c>
      <c r="F28" s="68" t="str">
        <f>IFERROR(HLOOKUP(MATCH(MOD($D28+F$24, 12), Model!$J$14:$P$14, 0), Model!$J$11:$P$15, 5) &amp; " : " &amp; HLOOKUP(MATCH(MOD($D28+F$24, 12), Model!$J$14:$P$14, 0), Model!$J$11:$P$12, 2), "")</f>
        <v/>
      </c>
      <c r="G28" s="39" t="str">
        <f>IFERROR(HLOOKUP(MATCH(MOD($D28+G$24, 12), Model!$J$14:$P$14, 0), Model!$J$11:$P$15, 5) &amp; " : " &amp; HLOOKUP(MATCH(MOD($D28+G$24, 12), Model!$J$14:$P$14, 0), Model!$J$11:$P$12, 2), "")</f>
        <v>E : 1</v>
      </c>
      <c r="H28" s="40" t="str">
        <f>IFERROR(HLOOKUP(MATCH(MOD($D28+H$24, 12), Model!$J$14:$P$14, 0), Model!$J$11:$P$15, 5) &amp; " : " &amp; HLOOKUP(MATCH(MOD($D28+H$24, 12), Model!$J$14:$P$14, 0), Model!$J$11:$P$12, 2), "")</f>
        <v/>
      </c>
      <c r="I28" s="39" t="str">
        <f>IFERROR(HLOOKUP(MATCH(MOD($D28+I$24, 12), Model!$J$14:$P$14, 0), Model!$J$11:$P$15, 5) &amp; " : " &amp; HLOOKUP(MATCH(MOD($D28+I$24, 12), Model!$J$14:$P$14, 0), Model!$J$11:$P$12, 2), "")</f>
        <v>F♯ : 2</v>
      </c>
      <c r="J28" s="40" t="str">
        <f>IFERROR(HLOOKUP(MATCH(MOD($D28+J$24, 12), Model!$J$14:$P$14, 0), Model!$J$11:$P$15, 5) &amp; " : " &amp; HLOOKUP(MATCH(MOD($D28+J$24, 12), Model!$J$14:$P$14, 0), Model!$J$11:$P$12, 2), "")</f>
        <v>G : ♭3</v>
      </c>
      <c r="K28" s="39" t="str">
        <f>IFERROR(HLOOKUP(MATCH(MOD($D28+K$24, 12), Model!$J$14:$P$14, 0), Model!$J$11:$P$15, 5) &amp; " : " &amp; HLOOKUP(MATCH(MOD($D28+K$24, 12), Model!$J$14:$P$14, 0), Model!$J$11:$P$12, 2), "")</f>
        <v/>
      </c>
      <c r="L28" s="40" t="str">
        <f>IFERROR(HLOOKUP(MATCH(MOD($D28+L$24, 12), Model!$J$14:$P$14, 0), Model!$J$11:$P$15, 5) &amp; " : " &amp; HLOOKUP(MATCH(MOD($D28+L$24, 12), Model!$J$14:$P$14, 0), Model!$J$11:$P$12, 2), "")</f>
        <v>A : 4</v>
      </c>
      <c r="M28" s="39" t="str">
        <f>IFERROR(HLOOKUP(MATCH(MOD($D28+M$24, 12), Model!$J$14:$P$14, 0), Model!$J$11:$P$15, 5) &amp; " : " &amp; HLOOKUP(MATCH(MOD($D28+M$24, 12), Model!$J$14:$P$14, 0), Model!$J$11:$P$12, 2), "")</f>
        <v/>
      </c>
      <c r="N28" s="40" t="str">
        <f>IFERROR(HLOOKUP(MATCH(MOD($D28+N$24, 12), Model!$J$14:$P$14, 0), Model!$J$11:$P$15, 5) &amp; " : " &amp; HLOOKUP(MATCH(MOD($D28+N$24, 12), Model!$J$14:$P$14, 0), Model!$J$11:$P$12, 2), "")</f>
        <v>B : 5</v>
      </c>
      <c r="O28" s="39" t="str">
        <f>IFERROR(HLOOKUP(MATCH(MOD($D28+O$24, 12), Model!$J$14:$P$14, 0), Model!$J$11:$P$15, 5) &amp; " : " &amp; HLOOKUP(MATCH(MOD($D28+O$24, 12), Model!$J$14:$P$14, 0), Model!$J$11:$P$12, 2), "")</f>
        <v>C : ♭6</v>
      </c>
      <c r="P28" s="39" t="str">
        <f>IFERROR(HLOOKUP(MATCH(MOD($D28+P$24, 12), Model!$J$14:$P$14, 0), Model!$J$11:$P$15, 5) &amp; " : " &amp; HLOOKUP(MATCH(MOD($D28+P$24, 12), Model!$J$14:$P$14, 0), Model!$J$11:$P$12, 2), "")</f>
        <v/>
      </c>
      <c r="Q28" s="41" t="str">
        <f>IFERROR(HLOOKUP(MATCH(MOD($D28+Q$24, 12), Model!$J$14:$P$14, 0), Model!$J$11:$P$15, 5) &amp; " : " &amp; HLOOKUP(MATCH(MOD($D28+Q$24, 12), Model!$J$14:$P$14, 0), Model!$J$11:$P$12, 2), "")</f>
        <v>D : ♭7</v>
      </c>
      <c r="R28" s="39" t="str">
        <f>IFERROR(HLOOKUP(MATCH(MOD($D28+R$24, 12), Model!$J$14:$P$14, 0), Model!$J$11:$P$15, 5) &amp; " : " &amp; HLOOKUP(MATCH(MOD($D28+R$24, 12), Model!$J$14:$P$14, 0), Model!$J$11:$P$12, 2), "")</f>
        <v/>
      </c>
      <c r="S28" s="39" t="str">
        <f>IFERROR(HLOOKUP(MATCH(MOD($D28+S$24, 12), Model!$J$14:$P$14, 0), Model!$J$11:$P$15, 5) &amp; " : " &amp; HLOOKUP(MATCH(MOD($D28+S$24, 12), Model!$J$14:$P$14, 0), Model!$J$11:$P$12, 2), "")</f>
        <v>E : 1</v>
      </c>
      <c r="T28" s="40" t="str">
        <f>IFERROR(HLOOKUP(MATCH(MOD($D28+T$24, 12), Model!$J$14:$P$14, 0), Model!$J$11:$P$15, 5) &amp; " : " &amp; HLOOKUP(MATCH(MOD($D28+T$24, 12), Model!$J$14:$P$14, 0), Model!$J$11:$P$12, 2), "")</f>
        <v/>
      </c>
      <c r="U28" s="39" t="str">
        <f>IFERROR(HLOOKUP(MATCH(MOD($D28+U$24, 12), Model!$J$14:$P$14, 0), Model!$J$11:$P$15, 5) &amp; " : " &amp; HLOOKUP(MATCH(MOD($D28+U$24, 12), Model!$J$14:$P$14, 0), Model!$J$11:$P$12, 2), "")</f>
        <v>F♯ : 2</v>
      </c>
      <c r="V28" s="40" t="str">
        <f>IFERROR(HLOOKUP(MATCH(MOD($D28+V$24, 12), Model!$J$14:$P$14, 0), Model!$J$11:$P$15, 5) &amp; " : " &amp; HLOOKUP(MATCH(MOD($D28+V$24, 12), Model!$J$14:$P$14, 0), Model!$J$11:$P$12, 2), "")</f>
        <v>G : ♭3</v>
      </c>
      <c r="W28" s="39" t="str">
        <f>IFERROR(HLOOKUP(MATCH(MOD($D28+W$24, 12), Model!$J$14:$P$14, 0), Model!$J$11:$P$15, 5) &amp; " : " &amp; HLOOKUP(MATCH(MOD($D28+W$24, 12), Model!$J$14:$P$14, 0), Model!$J$11:$P$12, 2), "")</f>
        <v/>
      </c>
      <c r="X28" s="40" t="str">
        <f>IFERROR(HLOOKUP(MATCH(MOD($D28+X$24, 12), Model!$J$14:$P$14, 0), Model!$J$11:$P$15, 5) &amp; " : " &amp; HLOOKUP(MATCH(MOD($D28+X$24, 12), Model!$J$14:$P$14, 0), Model!$J$11:$P$12, 2), "")</f>
        <v>A : 4</v>
      </c>
      <c r="Y28" s="39" t="str">
        <f>IFERROR(HLOOKUP(MATCH(MOD($D28+Y$24, 12), Model!$J$14:$P$14, 0), Model!$J$11:$P$15, 5) &amp; " : " &amp; HLOOKUP(MATCH(MOD($D28+Y$24, 12), Model!$J$14:$P$14, 0), Model!$J$11:$P$12, 2), "")</f>
        <v/>
      </c>
      <c r="Z28" s="40" t="str">
        <f>IFERROR(HLOOKUP(MATCH(MOD($D28+Z$24, 12), Model!$J$14:$P$14, 0), Model!$J$11:$P$15, 5) &amp; " : " &amp; HLOOKUP(MATCH(MOD($D28+Z$24, 12), Model!$J$14:$P$14, 0), Model!$J$11:$P$12, 2), "")</f>
        <v>B : 5</v>
      </c>
      <c r="AA28" s="39" t="str">
        <f>IFERROR(HLOOKUP(MATCH(MOD($D28+AA$24, 12), Model!$J$14:$P$14, 0), Model!$J$11:$P$15, 5) &amp; " : " &amp; HLOOKUP(MATCH(MOD($D28+AA$24, 12), Model!$J$14:$P$14, 0), Model!$J$11:$P$12, 2), "")</f>
        <v>C : ♭6</v>
      </c>
      <c r="AB28" s="39" t="str">
        <f>IFERROR(HLOOKUP(MATCH(MOD($D28+AB$24, 12), Model!$J$14:$P$14, 0), Model!$J$11:$P$15, 5) &amp; " : " &amp; HLOOKUP(MATCH(MOD($D28+AB$24, 12), Model!$J$14:$P$14, 0), Model!$J$11:$P$12, 2), "")</f>
        <v/>
      </c>
      <c r="AC28" s="41" t="str">
        <f>IFERROR(HLOOKUP(MATCH(MOD($D28+AC$24, 12), Model!$J$14:$P$14, 0), Model!$J$11:$P$15, 5) &amp; " : " &amp; HLOOKUP(MATCH(MOD($D28+AC$24, 12), Model!$J$14:$P$14, 0), Model!$J$11:$P$12, 2), "")</f>
        <v>D : ♭7</v>
      </c>
      <c r="AD28" s="2"/>
    </row>
    <row r="29" spans="2:32" ht="21" customHeight="1" x14ac:dyDescent="0.25">
      <c r="B29" s="150"/>
      <c r="C29" s="43" t="s">
        <v>12</v>
      </c>
      <c r="D29" s="2">
        <f>VLOOKUP(UPPER(Fretboards!C29), Model!$B$2:$D$34, 3)</f>
        <v>9</v>
      </c>
      <c r="E29" s="67" t="str">
        <f>IFERROR(HLOOKUP(MATCH(MOD($D29+E$24, 12), Model!$J$14:$P$14, 0), Model!$J$11:$P$15, 5) &amp; " : " &amp; HLOOKUP(MATCH(MOD($D29+E$24, 12), Model!$J$14:$P$14, 0), Model!$J$11:$P$12, 2), "")</f>
        <v>A : 4</v>
      </c>
      <c r="F29" s="68" t="str">
        <f>IFERROR(HLOOKUP(MATCH(MOD($D29+F$24, 12), Model!$J$14:$P$14, 0), Model!$J$11:$P$15, 5) &amp; " : " &amp; HLOOKUP(MATCH(MOD($D29+F$24, 12), Model!$J$14:$P$14, 0), Model!$J$11:$P$12, 2), "")</f>
        <v/>
      </c>
      <c r="G29" s="39" t="str">
        <f>IFERROR(HLOOKUP(MATCH(MOD($D29+G$24, 12), Model!$J$14:$P$14, 0), Model!$J$11:$P$15, 5) &amp; " : " &amp; HLOOKUP(MATCH(MOD($D29+G$24, 12), Model!$J$14:$P$14, 0), Model!$J$11:$P$12, 2), "")</f>
        <v>B : 5</v>
      </c>
      <c r="H29" s="40" t="str">
        <f>IFERROR(HLOOKUP(MATCH(MOD($D29+H$24, 12), Model!$J$14:$P$14, 0), Model!$J$11:$P$15, 5) &amp; " : " &amp; HLOOKUP(MATCH(MOD($D29+H$24, 12), Model!$J$14:$P$14, 0), Model!$J$11:$P$12, 2), "")</f>
        <v>C : ♭6</v>
      </c>
      <c r="I29" s="39" t="str">
        <f>IFERROR(HLOOKUP(MATCH(MOD($D29+I$24, 12), Model!$J$14:$P$14, 0), Model!$J$11:$P$15, 5) &amp; " : " &amp; HLOOKUP(MATCH(MOD($D29+I$24, 12), Model!$J$14:$P$14, 0), Model!$J$11:$P$12, 2), "")</f>
        <v/>
      </c>
      <c r="J29" s="40" t="str">
        <f>IFERROR(HLOOKUP(MATCH(MOD($D29+J$24, 12), Model!$J$14:$P$14, 0), Model!$J$11:$P$15, 5) &amp; " : " &amp; HLOOKUP(MATCH(MOD($D29+J$24, 12), Model!$J$14:$P$14, 0), Model!$J$11:$P$12, 2), "")</f>
        <v>D : ♭7</v>
      </c>
      <c r="K29" s="39" t="str">
        <f>IFERROR(HLOOKUP(MATCH(MOD($D29+K$24, 12), Model!$J$14:$P$14, 0), Model!$J$11:$P$15, 5) &amp; " : " &amp; HLOOKUP(MATCH(MOD($D29+K$24, 12), Model!$J$14:$P$14, 0), Model!$J$11:$P$12, 2), "")</f>
        <v/>
      </c>
      <c r="L29" s="40" t="str">
        <f>IFERROR(HLOOKUP(MATCH(MOD($D29+L$24, 12), Model!$J$14:$P$14, 0), Model!$J$11:$P$15, 5) &amp; " : " &amp; HLOOKUP(MATCH(MOD($D29+L$24, 12), Model!$J$14:$P$14, 0), Model!$J$11:$P$12, 2), "")</f>
        <v>E : 1</v>
      </c>
      <c r="M29" s="39" t="str">
        <f>IFERROR(HLOOKUP(MATCH(MOD($D29+M$24, 12), Model!$J$14:$P$14, 0), Model!$J$11:$P$15, 5) &amp; " : " &amp; HLOOKUP(MATCH(MOD($D29+M$24, 12), Model!$J$14:$P$14, 0), Model!$J$11:$P$12, 2), "")</f>
        <v/>
      </c>
      <c r="N29" s="40" t="str">
        <f>IFERROR(HLOOKUP(MATCH(MOD($D29+N$24, 12), Model!$J$14:$P$14, 0), Model!$J$11:$P$15, 5) &amp; " : " &amp; HLOOKUP(MATCH(MOD($D29+N$24, 12), Model!$J$14:$P$14, 0), Model!$J$11:$P$12, 2), "")</f>
        <v>F♯ : 2</v>
      </c>
      <c r="O29" s="39" t="str">
        <f>IFERROR(HLOOKUP(MATCH(MOD($D29+O$24, 12), Model!$J$14:$P$14, 0), Model!$J$11:$P$15, 5) &amp; " : " &amp; HLOOKUP(MATCH(MOD($D29+O$24, 12), Model!$J$14:$P$14, 0), Model!$J$11:$P$12, 2), "")</f>
        <v>G : ♭3</v>
      </c>
      <c r="P29" s="39" t="str">
        <f>IFERROR(HLOOKUP(MATCH(MOD($D29+P$24, 12), Model!$J$14:$P$14, 0), Model!$J$11:$P$15, 5) &amp; " : " &amp; HLOOKUP(MATCH(MOD($D29+P$24, 12), Model!$J$14:$P$14, 0), Model!$J$11:$P$12, 2), "")</f>
        <v/>
      </c>
      <c r="Q29" s="41" t="str">
        <f>IFERROR(HLOOKUP(MATCH(MOD($D29+Q$24, 12), Model!$J$14:$P$14, 0), Model!$J$11:$P$15, 5) &amp; " : " &amp; HLOOKUP(MATCH(MOD($D29+Q$24, 12), Model!$J$14:$P$14, 0), Model!$J$11:$P$12, 2), "")</f>
        <v>A : 4</v>
      </c>
      <c r="R29" s="39" t="str">
        <f>IFERROR(HLOOKUP(MATCH(MOD($D29+R$24, 12), Model!$J$14:$P$14, 0), Model!$J$11:$P$15, 5) &amp; " : " &amp; HLOOKUP(MATCH(MOD($D29+R$24, 12), Model!$J$14:$P$14, 0), Model!$J$11:$P$12, 2), "")</f>
        <v/>
      </c>
      <c r="S29" s="39" t="str">
        <f>IFERROR(HLOOKUP(MATCH(MOD($D29+S$24, 12), Model!$J$14:$P$14, 0), Model!$J$11:$P$15, 5) &amp; " : " &amp; HLOOKUP(MATCH(MOD($D29+S$24, 12), Model!$J$14:$P$14, 0), Model!$J$11:$P$12, 2), "")</f>
        <v>B : 5</v>
      </c>
      <c r="T29" s="40" t="str">
        <f>IFERROR(HLOOKUP(MATCH(MOD($D29+T$24, 12), Model!$J$14:$P$14, 0), Model!$J$11:$P$15, 5) &amp; " : " &amp; HLOOKUP(MATCH(MOD($D29+T$24, 12), Model!$J$14:$P$14, 0), Model!$J$11:$P$12, 2), "")</f>
        <v>C : ♭6</v>
      </c>
      <c r="U29" s="39" t="str">
        <f>IFERROR(HLOOKUP(MATCH(MOD($D29+U$24, 12), Model!$J$14:$P$14, 0), Model!$J$11:$P$15, 5) &amp; " : " &amp; HLOOKUP(MATCH(MOD($D29+U$24, 12), Model!$J$14:$P$14, 0), Model!$J$11:$P$12, 2), "")</f>
        <v/>
      </c>
      <c r="V29" s="40" t="str">
        <f>IFERROR(HLOOKUP(MATCH(MOD($D29+V$24, 12), Model!$J$14:$P$14, 0), Model!$J$11:$P$15, 5) &amp; " : " &amp; HLOOKUP(MATCH(MOD($D29+V$24, 12), Model!$J$14:$P$14, 0), Model!$J$11:$P$12, 2), "")</f>
        <v>D : ♭7</v>
      </c>
      <c r="W29" s="39" t="str">
        <f>IFERROR(HLOOKUP(MATCH(MOD($D29+W$24, 12), Model!$J$14:$P$14, 0), Model!$J$11:$P$15, 5) &amp; " : " &amp; HLOOKUP(MATCH(MOD($D29+W$24, 12), Model!$J$14:$P$14, 0), Model!$J$11:$P$12, 2), "")</f>
        <v/>
      </c>
      <c r="X29" s="40" t="str">
        <f>IFERROR(HLOOKUP(MATCH(MOD($D29+X$24, 12), Model!$J$14:$P$14, 0), Model!$J$11:$P$15, 5) &amp; " : " &amp; HLOOKUP(MATCH(MOD($D29+X$24, 12), Model!$J$14:$P$14, 0), Model!$J$11:$P$12, 2), "")</f>
        <v>E : 1</v>
      </c>
      <c r="Y29" s="39" t="str">
        <f>IFERROR(HLOOKUP(MATCH(MOD($D29+Y$24, 12), Model!$J$14:$P$14, 0), Model!$J$11:$P$15, 5) &amp; " : " &amp; HLOOKUP(MATCH(MOD($D29+Y$24, 12), Model!$J$14:$P$14, 0), Model!$J$11:$P$12, 2), "")</f>
        <v/>
      </c>
      <c r="Z29" s="40" t="str">
        <f>IFERROR(HLOOKUP(MATCH(MOD($D29+Z$24, 12), Model!$J$14:$P$14, 0), Model!$J$11:$P$15, 5) &amp; " : " &amp; HLOOKUP(MATCH(MOD($D29+Z$24, 12), Model!$J$14:$P$14, 0), Model!$J$11:$P$12, 2), "")</f>
        <v>F♯ : 2</v>
      </c>
      <c r="AA29" s="39" t="str">
        <f>IFERROR(HLOOKUP(MATCH(MOD($D29+AA$24, 12), Model!$J$14:$P$14, 0), Model!$J$11:$P$15, 5) &amp; " : " &amp; HLOOKUP(MATCH(MOD($D29+AA$24, 12), Model!$J$14:$P$14, 0), Model!$J$11:$P$12, 2), "")</f>
        <v>G : ♭3</v>
      </c>
      <c r="AB29" s="39" t="str">
        <f>IFERROR(HLOOKUP(MATCH(MOD($D29+AB$24, 12), Model!$J$14:$P$14, 0), Model!$J$11:$P$15, 5) &amp; " : " &amp; HLOOKUP(MATCH(MOD($D29+AB$24, 12), Model!$J$14:$P$14, 0), Model!$J$11:$P$12, 2), "")</f>
        <v/>
      </c>
      <c r="AC29" s="41" t="str">
        <f>IFERROR(HLOOKUP(MATCH(MOD($D29+AC$24, 12), Model!$J$14:$P$14, 0), Model!$J$11:$P$15, 5) &amp; " : " &amp; HLOOKUP(MATCH(MOD($D29+AC$24, 12), Model!$J$14:$P$14, 0), Model!$J$11:$P$12, 2), "")</f>
        <v>A : 4</v>
      </c>
      <c r="AD29" s="2"/>
    </row>
    <row r="30" spans="2:32" ht="21" customHeight="1" x14ac:dyDescent="0.25">
      <c r="B30" s="158" t="s">
        <v>32</v>
      </c>
      <c r="C30" s="43" t="s">
        <v>9</v>
      </c>
      <c r="D30" s="2">
        <f>VLOOKUP(UPPER(Fretboards!C30), Model!$B$2:$D$34, 3)</f>
        <v>4</v>
      </c>
      <c r="E30" s="67" t="str">
        <f>IFERROR(HLOOKUP(MATCH(MOD($D30+E$24, 12), Model!$J$14:$P$14, 0), Model!$J$11:$P$15, 5) &amp; " : " &amp; HLOOKUP(MATCH(MOD($D30+E$24, 12), Model!$J$14:$P$14, 0), Model!$J$11:$P$12, 2), "")</f>
        <v>E : 1</v>
      </c>
      <c r="F30" s="68" t="str">
        <f>IFERROR(HLOOKUP(MATCH(MOD($D30+F$24, 12), Model!$J$14:$P$14, 0), Model!$J$11:$P$15, 5) &amp; " : " &amp; HLOOKUP(MATCH(MOD($D30+F$24, 12), Model!$J$14:$P$14, 0), Model!$J$11:$P$12, 2), "")</f>
        <v/>
      </c>
      <c r="G30" s="39" t="str">
        <f>IFERROR(HLOOKUP(MATCH(MOD($D30+G$24, 12), Model!$J$14:$P$14, 0), Model!$J$11:$P$15, 5) &amp; " : " &amp; HLOOKUP(MATCH(MOD($D30+G$24, 12), Model!$J$14:$P$14, 0), Model!$J$11:$P$12, 2), "")</f>
        <v>F♯ : 2</v>
      </c>
      <c r="H30" s="40" t="str">
        <f>IFERROR(HLOOKUP(MATCH(MOD($D30+H$24, 12), Model!$J$14:$P$14, 0), Model!$J$11:$P$15, 5) &amp; " : " &amp; HLOOKUP(MATCH(MOD($D30+H$24, 12), Model!$J$14:$P$14, 0), Model!$J$11:$P$12, 2), "")</f>
        <v>G : ♭3</v>
      </c>
      <c r="I30" s="39" t="str">
        <f>IFERROR(HLOOKUP(MATCH(MOD($D30+I$24, 12), Model!$J$14:$P$14, 0), Model!$J$11:$P$15, 5) &amp; " : " &amp; HLOOKUP(MATCH(MOD($D30+I$24, 12), Model!$J$14:$P$14, 0), Model!$J$11:$P$12, 2), "")</f>
        <v/>
      </c>
      <c r="J30" s="40" t="str">
        <f>IFERROR(HLOOKUP(MATCH(MOD($D30+J$24, 12), Model!$J$14:$P$14, 0), Model!$J$11:$P$15, 5) &amp; " : " &amp; HLOOKUP(MATCH(MOD($D30+J$24, 12), Model!$J$14:$P$14, 0), Model!$J$11:$P$12, 2), "")</f>
        <v>A : 4</v>
      </c>
      <c r="K30" s="39" t="str">
        <f>IFERROR(HLOOKUP(MATCH(MOD($D30+K$24, 12), Model!$J$14:$P$14, 0), Model!$J$11:$P$15, 5) &amp; " : " &amp; HLOOKUP(MATCH(MOD($D30+K$24, 12), Model!$J$14:$P$14, 0), Model!$J$11:$P$12, 2), "")</f>
        <v/>
      </c>
      <c r="L30" s="40" t="str">
        <f>IFERROR(HLOOKUP(MATCH(MOD($D30+L$24, 12), Model!$J$14:$P$14, 0), Model!$J$11:$P$15, 5) &amp; " : " &amp; HLOOKUP(MATCH(MOD($D30+L$24, 12), Model!$J$14:$P$14, 0), Model!$J$11:$P$12, 2), "")</f>
        <v>B : 5</v>
      </c>
      <c r="M30" s="39" t="str">
        <f>IFERROR(HLOOKUP(MATCH(MOD($D30+M$24, 12), Model!$J$14:$P$14, 0), Model!$J$11:$P$15, 5) &amp; " : " &amp; HLOOKUP(MATCH(MOD($D30+M$24, 12), Model!$J$14:$P$14, 0), Model!$J$11:$P$12, 2), "")</f>
        <v>C : ♭6</v>
      </c>
      <c r="N30" s="40" t="str">
        <f>IFERROR(HLOOKUP(MATCH(MOD($D30+N$24, 12), Model!$J$14:$P$14, 0), Model!$J$11:$P$15, 5) &amp; " : " &amp; HLOOKUP(MATCH(MOD($D30+N$24, 12), Model!$J$14:$P$14, 0), Model!$J$11:$P$12, 2), "")</f>
        <v/>
      </c>
      <c r="O30" s="39" t="str">
        <f>IFERROR(HLOOKUP(MATCH(MOD($D30+O$24, 12), Model!$J$14:$P$14, 0), Model!$J$11:$P$15, 5) &amp; " : " &amp; HLOOKUP(MATCH(MOD($D30+O$24, 12), Model!$J$14:$P$14, 0), Model!$J$11:$P$12, 2), "")</f>
        <v>D : ♭7</v>
      </c>
      <c r="P30" s="39" t="str">
        <f>IFERROR(HLOOKUP(MATCH(MOD($D30+P$24, 12), Model!$J$14:$P$14, 0), Model!$J$11:$P$15, 5) &amp; " : " &amp; HLOOKUP(MATCH(MOD($D30+P$24, 12), Model!$J$14:$P$14, 0), Model!$J$11:$P$12, 2), "")</f>
        <v/>
      </c>
      <c r="Q30" s="41" t="str">
        <f>IFERROR(HLOOKUP(MATCH(MOD($D30+Q$24, 12), Model!$J$14:$P$14, 0), Model!$J$11:$P$15, 5) &amp; " : " &amp; HLOOKUP(MATCH(MOD($D30+Q$24, 12), Model!$J$14:$P$14, 0), Model!$J$11:$P$12, 2), "")</f>
        <v>E : 1</v>
      </c>
      <c r="R30" s="39" t="str">
        <f>IFERROR(HLOOKUP(MATCH(MOD($D30+R$24, 12), Model!$J$14:$P$14, 0), Model!$J$11:$P$15, 5) &amp; " : " &amp; HLOOKUP(MATCH(MOD($D30+R$24, 12), Model!$J$14:$P$14, 0), Model!$J$11:$P$12, 2), "")</f>
        <v/>
      </c>
      <c r="S30" s="39" t="str">
        <f>IFERROR(HLOOKUP(MATCH(MOD($D30+S$24, 12), Model!$J$14:$P$14, 0), Model!$J$11:$P$15, 5) &amp; " : " &amp; HLOOKUP(MATCH(MOD($D30+S$24, 12), Model!$J$14:$P$14, 0), Model!$J$11:$P$12, 2), "")</f>
        <v>F♯ : 2</v>
      </c>
      <c r="T30" s="40" t="str">
        <f>IFERROR(HLOOKUP(MATCH(MOD($D30+T$24, 12), Model!$J$14:$P$14, 0), Model!$J$11:$P$15, 5) &amp; " : " &amp; HLOOKUP(MATCH(MOD($D30+T$24, 12), Model!$J$14:$P$14, 0), Model!$J$11:$P$12, 2), "")</f>
        <v>G : ♭3</v>
      </c>
      <c r="U30" s="39" t="str">
        <f>IFERROR(HLOOKUP(MATCH(MOD($D30+U$24, 12), Model!$J$14:$P$14, 0), Model!$J$11:$P$15, 5) &amp; " : " &amp; HLOOKUP(MATCH(MOD($D30+U$24, 12), Model!$J$14:$P$14, 0), Model!$J$11:$P$12, 2), "")</f>
        <v/>
      </c>
      <c r="V30" s="40" t="str">
        <f>IFERROR(HLOOKUP(MATCH(MOD($D30+V$24, 12), Model!$J$14:$P$14, 0), Model!$J$11:$P$15, 5) &amp; " : " &amp; HLOOKUP(MATCH(MOD($D30+V$24, 12), Model!$J$14:$P$14, 0), Model!$J$11:$P$12, 2), "")</f>
        <v>A : 4</v>
      </c>
      <c r="W30" s="39" t="str">
        <f>IFERROR(HLOOKUP(MATCH(MOD($D30+W$24, 12), Model!$J$14:$P$14, 0), Model!$J$11:$P$15, 5) &amp; " : " &amp; HLOOKUP(MATCH(MOD($D30+W$24, 12), Model!$J$14:$P$14, 0), Model!$J$11:$P$12, 2), "")</f>
        <v/>
      </c>
      <c r="X30" s="40" t="str">
        <f>IFERROR(HLOOKUP(MATCH(MOD($D30+X$24, 12), Model!$J$14:$P$14, 0), Model!$J$11:$P$15, 5) &amp; " : " &amp; HLOOKUP(MATCH(MOD($D30+X$24, 12), Model!$J$14:$P$14, 0), Model!$J$11:$P$12, 2), "")</f>
        <v>B : 5</v>
      </c>
      <c r="Y30" s="39" t="str">
        <f>IFERROR(HLOOKUP(MATCH(MOD($D30+Y$24, 12), Model!$J$14:$P$14, 0), Model!$J$11:$P$15, 5) &amp; " : " &amp; HLOOKUP(MATCH(MOD($D30+Y$24, 12), Model!$J$14:$P$14, 0), Model!$J$11:$P$12, 2), "")</f>
        <v>C : ♭6</v>
      </c>
      <c r="Z30" s="40" t="str">
        <f>IFERROR(HLOOKUP(MATCH(MOD($D30+Z$24, 12), Model!$J$14:$P$14, 0), Model!$J$11:$P$15, 5) &amp; " : " &amp; HLOOKUP(MATCH(MOD($D30+Z$24, 12), Model!$J$14:$P$14, 0), Model!$J$11:$P$12, 2), "")</f>
        <v/>
      </c>
      <c r="AA30" s="39" t="str">
        <f>IFERROR(HLOOKUP(MATCH(MOD($D30+AA$24, 12), Model!$J$14:$P$14, 0), Model!$J$11:$P$15, 5) &amp; " : " &amp; HLOOKUP(MATCH(MOD($D30+AA$24, 12), Model!$J$14:$P$14, 0), Model!$J$11:$P$12, 2), "")</f>
        <v>D : ♭7</v>
      </c>
      <c r="AB30" s="39" t="str">
        <f>IFERROR(HLOOKUP(MATCH(MOD($D30+AB$24, 12), Model!$J$14:$P$14, 0), Model!$J$11:$P$15, 5) &amp; " : " &amp; HLOOKUP(MATCH(MOD($D30+AB$24, 12), Model!$J$14:$P$14, 0), Model!$J$11:$P$12, 2), "")</f>
        <v/>
      </c>
      <c r="AC30" s="41" t="str">
        <f>IFERROR(HLOOKUP(MATCH(MOD($D30+AC$24, 12), Model!$J$14:$P$14, 0), Model!$J$11:$P$15, 5) &amp; " : " &amp; HLOOKUP(MATCH(MOD($D30+AC$24, 12), Model!$J$14:$P$14, 0), Model!$J$11:$P$12, 2), "")</f>
        <v>E : 1</v>
      </c>
      <c r="AD30" s="2"/>
    </row>
    <row r="31" spans="2:32" ht="21" hidden="1" customHeight="1" x14ac:dyDescent="0.25">
      <c r="B31" s="158"/>
      <c r="C31" s="43" t="s">
        <v>14</v>
      </c>
      <c r="D31" s="2">
        <f>VLOOKUP(UPPER(Fretboards!C31), Model!$B$2:$D$34, 3)</f>
        <v>11</v>
      </c>
      <c r="E31" s="67" t="str">
        <f>IFERROR(HLOOKUP(MATCH(MOD($D31+E$24, 12), Model!$J$14:$P$14, 0), Model!$J$11:$P$15, 5) &amp; " : " &amp; HLOOKUP(MATCH(MOD($D31+E$24, 12), Model!$J$14:$P$14, 0), Model!$J$11:$P$12, 2), "")</f>
        <v>B : 5</v>
      </c>
      <c r="F31" s="68" t="str">
        <f>IFERROR(HLOOKUP(MATCH(MOD($D31+F$24, 12), Model!$J$14:$P$14, 0), Model!$J$11:$P$15, 5) &amp; " : " &amp; HLOOKUP(MATCH(MOD($D31+F$24, 12), Model!$J$14:$P$14, 0), Model!$J$11:$P$12, 2), "")</f>
        <v>C : ♭6</v>
      </c>
      <c r="G31" s="39" t="str">
        <f>IFERROR(HLOOKUP(MATCH(MOD($D31+G$24, 12), Model!$J$14:$P$14, 0), Model!$J$11:$P$15, 5) &amp; " : " &amp; HLOOKUP(MATCH(MOD($D31+G$24, 12), Model!$J$14:$P$14, 0), Model!$J$11:$P$12, 2), "")</f>
        <v/>
      </c>
      <c r="H31" s="40" t="str">
        <f>IFERROR(HLOOKUP(MATCH(MOD($D31+H$24, 12), Model!$J$14:$P$14, 0), Model!$J$11:$P$15, 5) &amp; " : " &amp; HLOOKUP(MATCH(MOD($D31+H$24, 12), Model!$J$14:$P$14, 0), Model!$J$11:$P$12, 2), "")</f>
        <v>D : ♭7</v>
      </c>
      <c r="I31" s="39" t="str">
        <f>IFERROR(HLOOKUP(MATCH(MOD($D31+I$24, 12), Model!$J$14:$P$14, 0), Model!$J$11:$P$15, 5) &amp; " : " &amp; HLOOKUP(MATCH(MOD($D31+I$24, 12), Model!$J$14:$P$14, 0), Model!$J$11:$P$12, 2), "")</f>
        <v/>
      </c>
      <c r="J31" s="40" t="str">
        <f>IFERROR(HLOOKUP(MATCH(MOD($D31+J$24, 12), Model!$J$14:$P$14, 0), Model!$J$11:$P$15, 5) &amp; " : " &amp; HLOOKUP(MATCH(MOD($D31+J$24, 12), Model!$J$14:$P$14, 0), Model!$J$11:$P$12, 2), "")</f>
        <v>E : 1</v>
      </c>
      <c r="K31" s="39" t="str">
        <f>IFERROR(HLOOKUP(MATCH(MOD($D31+K$24, 12), Model!$J$14:$P$14, 0), Model!$J$11:$P$15, 5) &amp; " : " &amp; HLOOKUP(MATCH(MOD($D31+K$24, 12), Model!$J$14:$P$14, 0), Model!$J$11:$P$12, 2), "")</f>
        <v/>
      </c>
      <c r="L31" s="40" t="str">
        <f>IFERROR(HLOOKUP(MATCH(MOD($D31+L$24, 12), Model!$J$14:$P$14, 0), Model!$J$11:$P$15, 5) &amp; " : " &amp; HLOOKUP(MATCH(MOD($D31+L$24, 12), Model!$J$14:$P$14, 0), Model!$J$11:$P$12, 2), "")</f>
        <v>F♯ : 2</v>
      </c>
      <c r="M31" s="39" t="str">
        <f>IFERROR(HLOOKUP(MATCH(MOD($D31+M$24, 12), Model!$J$14:$P$14, 0), Model!$J$11:$P$15, 5) &amp; " : " &amp; HLOOKUP(MATCH(MOD($D31+M$24, 12), Model!$J$14:$P$14, 0), Model!$J$11:$P$12, 2), "")</f>
        <v>G : ♭3</v>
      </c>
      <c r="N31" s="40" t="str">
        <f>IFERROR(HLOOKUP(MATCH(MOD($D31+N$24, 12), Model!$J$14:$P$14, 0), Model!$J$11:$P$15, 5) &amp; " : " &amp; HLOOKUP(MATCH(MOD($D31+N$24, 12), Model!$J$14:$P$14, 0), Model!$J$11:$P$12, 2), "")</f>
        <v/>
      </c>
      <c r="O31" s="39" t="str">
        <f>IFERROR(HLOOKUP(MATCH(MOD($D31+O$24, 12), Model!$J$14:$P$14, 0), Model!$J$11:$P$15, 5) &amp; " : " &amp; HLOOKUP(MATCH(MOD($D31+O$24, 12), Model!$J$14:$P$14, 0), Model!$J$11:$P$12, 2), "")</f>
        <v>A : 4</v>
      </c>
      <c r="P31" s="39" t="str">
        <f>IFERROR(HLOOKUP(MATCH(MOD($D31+P$24, 12), Model!$J$14:$P$14, 0), Model!$J$11:$P$15, 5) &amp; " : " &amp; HLOOKUP(MATCH(MOD($D31+P$24, 12), Model!$J$14:$P$14, 0), Model!$J$11:$P$12, 2), "")</f>
        <v/>
      </c>
      <c r="Q31" s="41" t="str">
        <f>IFERROR(HLOOKUP(MATCH(MOD($D31+Q$24, 12), Model!$J$14:$P$14, 0), Model!$J$11:$P$15, 5) &amp; " : " &amp; HLOOKUP(MATCH(MOD($D31+Q$24, 12), Model!$J$14:$P$14, 0), Model!$J$11:$P$12, 2), "")</f>
        <v>B : 5</v>
      </c>
      <c r="R31" s="39" t="str">
        <f>IFERROR(HLOOKUP(MATCH(MOD($D31+R$24, 12), Model!$J$14:$P$14, 0), Model!$J$11:$P$15, 5) &amp; " : " &amp; HLOOKUP(MATCH(MOD($D31+R$24, 12), Model!$J$14:$P$14, 0), Model!$J$11:$P$12, 2), "")</f>
        <v>C : ♭6</v>
      </c>
      <c r="S31" s="39" t="str">
        <f>IFERROR(HLOOKUP(MATCH(MOD($D31+S$24, 12), Model!$J$14:$P$14, 0), Model!$J$11:$P$15, 5) &amp; " : " &amp; HLOOKUP(MATCH(MOD($D31+S$24, 12), Model!$J$14:$P$14, 0), Model!$J$11:$P$12, 2), "")</f>
        <v/>
      </c>
      <c r="T31" s="40" t="str">
        <f>IFERROR(HLOOKUP(MATCH(MOD($D31+T$24, 12), Model!$J$14:$P$14, 0), Model!$J$11:$P$15, 5) &amp; " : " &amp; HLOOKUP(MATCH(MOD($D31+T$24, 12), Model!$J$14:$P$14, 0), Model!$J$11:$P$12, 2), "")</f>
        <v>D : ♭7</v>
      </c>
      <c r="U31" s="39" t="str">
        <f>IFERROR(HLOOKUP(MATCH(MOD($D31+U$24, 12), Model!$J$14:$P$14, 0), Model!$J$11:$P$15, 5) &amp; " : " &amp; HLOOKUP(MATCH(MOD($D31+U$24, 12), Model!$J$14:$P$14, 0), Model!$J$11:$P$12, 2), "")</f>
        <v/>
      </c>
      <c r="V31" s="40" t="str">
        <f>IFERROR(HLOOKUP(MATCH(MOD($D31+V$24, 12), Model!$J$14:$P$14, 0), Model!$J$11:$P$15, 5) &amp; " : " &amp; HLOOKUP(MATCH(MOD($D31+V$24, 12), Model!$J$14:$P$14, 0), Model!$J$11:$P$12, 2), "")</f>
        <v>E : 1</v>
      </c>
      <c r="W31" s="39" t="str">
        <f>IFERROR(HLOOKUP(MATCH(MOD($D31+W$24, 12), Model!$J$14:$P$14, 0), Model!$J$11:$P$15, 5) &amp; " : " &amp; HLOOKUP(MATCH(MOD($D31+W$24, 12), Model!$J$14:$P$14, 0), Model!$J$11:$P$12, 2), "")</f>
        <v/>
      </c>
      <c r="X31" s="40" t="str">
        <f>IFERROR(HLOOKUP(MATCH(MOD($D31+X$24, 12), Model!$J$14:$P$14, 0), Model!$J$11:$P$15, 5) &amp; " : " &amp; HLOOKUP(MATCH(MOD($D31+X$24, 12), Model!$J$14:$P$14, 0), Model!$J$11:$P$12, 2), "")</f>
        <v>F♯ : 2</v>
      </c>
      <c r="Y31" s="39" t="str">
        <f>IFERROR(HLOOKUP(MATCH(MOD($D31+Y$24, 12), Model!$J$14:$P$14, 0), Model!$J$11:$P$15, 5) &amp; " : " &amp; HLOOKUP(MATCH(MOD($D31+Y$24, 12), Model!$J$14:$P$14, 0), Model!$J$11:$P$12, 2), "")</f>
        <v>G : ♭3</v>
      </c>
      <c r="Z31" s="40" t="str">
        <f>IFERROR(HLOOKUP(MATCH(MOD($D31+Z$24, 12), Model!$J$14:$P$14, 0), Model!$J$11:$P$15, 5) &amp; " : " &amp; HLOOKUP(MATCH(MOD($D31+Z$24, 12), Model!$J$14:$P$14, 0), Model!$J$11:$P$12, 2), "")</f>
        <v/>
      </c>
      <c r="AA31" s="39" t="str">
        <f>IFERROR(HLOOKUP(MATCH(MOD($D31+AA$24, 12), Model!$J$14:$P$14, 0), Model!$J$11:$P$15, 5) &amp; " : " &amp; HLOOKUP(MATCH(MOD($D31+AA$24, 12), Model!$J$14:$P$14, 0), Model!$J$11:$P$12, 2), "")</f>
        <v>A : 4</v>
      </c>
      <c r="AB31" s="39" t="str">
        <f>IFERROR(HLOOKUP(MATCH(MOD($D31+AB$24, 12), Model!$J$14:$P$14, 0), Model!$J$11:$P$15, 5) &amp; " : " &amp; HLOOKUP(MATCH(MOD($D31+AB$24, 12), Model!$J$14:$P$14, 0), Model!$J$11:$P$12, 2), "")</f>
        <v/>
      </c>
      <c r="AC31" s="41" t="str">
        <f>IFERROR(HLOOKUP(MATCH(MOD($D31+AC$24, 12), Model!$J$14:$P$14, 0), Model!$J$11:$P$15, 5) &amp; " : " &amp; HLOOKUP(MATCH(MOD($D31+AC$24, 12), Model!$J$14:$P$14, 0), Model!$J$11:$P$12, 2), "")</f>
        <v>B : 5</v>
      </c>
      <c r="AD31" s="2"/>
    </row>
    <row r="32" spans="2:32" ht="21" hidden="1" customHeight="1" x14ac:dyDescent="0.25">
      <c r="B32" s="158"/>
      <c r="C32" s="43" t="s">
        <v>57</v>
      </c>
      <c r="D32" s="2">
        <f>VLOOKUP(UPPER(Fretboards!C32), Model!$B$2:$D$34, 3)</f>
        <v>6</v>
      </c>
      <c r="E32" s="67" t="str">
        <f>IFERROR(HLOOKUP(MATCH(MOD($D32+E$24, 12), Model!$J$14:$P$14, 0), Model!$J$11:$P$15, 5) &amp; " : " &amp; HLOOKUP(MATCH(MOD($D32+E$24, 12), Model!$J$14:$P$14, 0), Model!$J$11:$P$12, 2), "")</f>
        <v>F♯ : 2</v>
      </c>
      <c r="F32" s="68" t="str">
        <f>IFERROR(HLOOKUP(MATCH(MOD($D32+F$24, 12), Model!$J$14:$P$14, 0), Model!$J$11:$P$15, 5) &amp; " : " &amp; HLOOKUP(MATCH(MOD($D32+F$24, 12), Model!$J$14:$P$14, 0), Model!$J$11:$P$12, 2), "")</f>
        <v>G : ♭3</v>
      </c>
      <c r="G32" s="39" t="str">
        <f>IFERROR(HLOOKUP(MATCH(MOD($D32+G$24, 12), Model!$J$14:$P$14, 0), Model!$J$11:$P$15, 5) &amp; " : " &amp; HLOOKUP(MATCH(MOD($D32+G$24, 12), Model!$J$14:$P$14, 0), Model!$J$11:$P$12, 2), "")</f>
        <v/>
      </c>
      <c r="H32" s="40" t="str">
        <f>IFERROR(HLOOKUP(MATCH(MOD($D32+H$24, 12), Model!$J$14:$P$14, 0), Model!$J$11:$P$15, 5) &amp; " : " &amp; HLOOKUP(MATCH(MOD($D32+H$24, 12), Model!$J$14:$P$14, 0), Model!$J$11:$P$12, 2), "")</f>
        <v>A : 4</v>
      </c>
      <c r="I32" s="39" t="str">
        <f>IFERROR(HLOOKUP(MATCH(MOD($D32+I$24, 12), Model!$J$14:$P$14, 0), Model!$J$11:$P$15, 5) &amp; " : " &amp; HLOOKUP(MATCH(MOD($D32+I$24, 12), Model!$J$14:$P$14, 0), Model!$J$11:$P$12, 2), "")</f>
        <v/>
      </c>
      <c r="J32" s="40" t="str">
        <f>IFERROR(HLOOKUP(MATCH(MOD($D32+J$24, 12), Model!$J$14:$P$14, 0), Model!$J$11:$P$15, 5) &amp; " : " &amp; HLOOKUP(MATCH(MOD($D32+J$24, 12), Model!$J$14:$P$14, 0), Model!$J$11:$P$12, 2), "")</f>
        <v>B : 5</v>
      </c>
      <c r="K32" s="39" t="str">
        <f>IFERROR(HLOOKUP(MATCH(MOD($D32+K$24, 12), Model!$J$14:$P$14, 0), Model!$J$11:$P$15, 5) &amp; " : " &amp; HLOOKUP(MATCH(MOD($D32+K$24, 12), Model!$J$14:$P$14, 0), Model!$J$11:$P$12, 2), "")</f>
        <v>C : ♭6</v>
      </c>
      <c r="L32" s="40" t="str">
        <f>IFERROR(HLOOKUP(MATCH(MOD($D32+L$24, 12), Model!$J$14:$P$14, 0), Model!$J$11:$P$15, 5) &amp; " : " &amp; HLOOKUP(MATCH(MOD($D32+L$24, 12), Model!$J$14:$P$14, 0), Model!$J$11:$P$12, 2), "")</f>
        <v/>
      </c>
      <c r="M32" s="39" t="str">
        <f>IFERROR(HLOOKUP(MATCH(MOD($D32+M$24, 12), Model!$J$14:$P$14, 0), Model!$J$11:$P$15, 5) &amp; " : " &amp; HLOOKUP(MATCH(MOD($D32+M$24, 12), Model!$J$14:$P$14, 0), Model!$J$11:$P$12, 2), "")</f>
        <v>D : ♭7</v>
      </c>
      <c r="N32" s="40" t="str">
        <f>IFERROR(HLOOKUP(MATCH(MOD($D32+N$24, 12), Model!$J$14:$P$14, 0), Model!$J$11:$P$15, 5) &amp; " : " &amp; HLOOKUP(MATCH(MOD($D32+N$24, 12), Model!$J$14:$P$14, 0), Model!$J$11:$P$12, 2), "")</f>
        <v/>
      </c>
      <c r="O32" s="39" t="str">
        <f>IFERROR(HLOOKUP(MATCH(MOD($D32+O$24, 12), Model!$J$14:$P$14, 0), Model!$J$11:$P$15, 5) &amp; " : " &amp; HLOOKUP(MATCH(MOD($D32+O$24, 12), Model!$J$14:$P$14, 0), Model!$J$11:$P$12, 2), "")</f>
        <v>E : 1</v>
      </c>
      <c r="P32" s="39" t="str">
        <f>IFERROR(HLOOKUP(MATCH(MOD($D32+P$24, 12), Model!$J$14:$P$14, 0), Model!$J$11:$P$15, 5) &amp; " : " &amp; HLOOKUP(MATCH(MOD($D32+P$24, 12), Model!$J$14:$P$14, 0), Model!$J$11:$P$12, 2), "")</f>
        <v/>
      </c>
      <c r="Q32" s="41" t="str">
        <f>IFERROR(HLOOKUP(MATCH(MOD($D32+Q$24, 12), Model!$J$14:$P$14, 0), Model!$J$11:$P$15, 5) &amp; " : " &amp; HLOOKUP(MATCH(MOD($D32+Q$24, 12), Model!$J$14:$P$14, 0), Model!$J$11:$P$12, 2), "")</f>
        <v>F♯ : 2</v>
      </c>
      <c r="R32" s="39" t="str">
        <f>IFERROR(HLOOKUP(MATCH(MOD($D32+R$24, 12), Model!$J$14:$P$14, 0), Model!$J$11:$P$15, 5) &amp; " : " &amp; HLOOKUP(MATCH(MOD($D32+R$24, 12), Model!$J$14:$P$14, 0), Model!$J$11:$P$12, 2), "")</f>
        <v>G : ♭3</v>
      </c>
      <c r="S32" s="39" t="str">
        <f>IFERROR(HLOOKUP(MATCH(MOD($D32+S$24, 12), Model!$J$14:$P$14, 0), Model!$J$11:$P$15, 5) &amp; " : " &amp; HLOOKUP(MATCH(MOD($D32+S$24, 12), Model!$J$14:$P$14, 0), Model!$J$11:$P$12, 2), "")</f>
        <v/>
      </c>
      <c r="T32" s="40" t="str">
        <f>IFERROR(HLOOKUP(MATCH(MOD($D32+T$24, 12), Model!$J$14:$P$14, 0), Model!$J$11:$P$15, 5) &amp; " : " &amp; HLOOKUP(MATCH(MOD($D32+T$24, 12), Model!$J$14:$P$14, 0), Model!$J$11:$P$12, 2), "")</f>
        <v>A : 4</v>
      </c>
      <c r="U32" s="39" t="str">
        <f>IFERROR(HLOOKUP(MATCH(MOD($D32+U$24, 12), Model!$J$14:$P$14, 0), Model!$J$11:$P$15, 5) &amp; " : " &amp; HLOOKUP(MATCH(MOD($D32+U$24, 12), Model!$J$14:$P$14, 0), Model!$J$11:$P$12, 2), "")</f>
        <v/>
      </c>
      <c r="V32" s="40" t="str">
        <f>IFERROR(HLOOKUP(MATCH(MOD($D32+V$24, 12), Model!$J$14:$P$14, 0), Model!$J$11:$P$15, 5) &amp; " : " &amp; HLOOKUP(MATCH(MOD($D32+V$24, 12), Model!$J$14:$P$14, 0), Model!$J$11:$P$12, 2), "")</f>
        <v>B : 5</v>
      </c>
      <c r="W32" s="39" t="str">
        <f>IFERROR(HLOOKUP(MATCH(MOD($D32+W$24, 12), Model!$J$14:$P$14, 0), Model!$J$11:$P$15, 5) &amp; " : " &amp; HLOOKUP(MATCH(MOD($D32+W$24, 12), Model!$J$14:$P$14, 0), Model!$J$11:$P$12, 2), "")</f>
        <v>C : ♭6</v>
      </c>
      <c r="X32" s="40" t="str">
        <f>IFERROR(HLOOKUP(MATCH(MOD($D32+X$24, 12), Model!$J$14:$P$14, 0), Model!$J$11:$P$15, 5) &amp; " : " &amp; HLOOKUP(MATCH(MOD($D32+X$24, 12), Model!$J$14:$P$14, 0), Model!$J$11:$P$12, 2), "")</f>
        <v/>
      </c>
      <c r="Y32" s="39" t="str">
        <f>IFERROR(HLOOKUP(MATCH(MOD($D32+Y$24, 12), Model!$J$14:$P$14, 0), Model!$J$11:$P$15, 5) &amp; " : " &amp; HLOOKUP(MATCH(MOD($D32+Y$24, 12), Model!$J$14:$P$14, 0), Model!$J$11:$P$12, 2), "")</f>
        <v>D : ♭7</v>
      </c>
      <c r="Z32" s="40" t="str">
        <f>IFERROR(HLOOKUP(MATCH(MOD($D32+Z$24, 12), Model!$J$14:$P$14, 0), Model!$J$11:$P$15, 5) &amp; " : " &amp; HLOOKUP(MATCH(MOD($D32+Z$24, 12), Model!$J$14:$P$14, 0), Model!$J$11:$P$12, 2), "")</f>
        <v/>
      </c>
      <c r="AA32" s="39" t="str">
        <f>IFERROR(HLOOKUP(MATCH(MOD($D32+AA$24, 12), Model!$J$14:$P$14, 0), Model!$J$11:$P$15, 5) &amp; " : " &amp; HLOOKUP(MATCH(MOD($D32+AA$24, 12), Model!$J$14:$P$14, 0), Model!$J$11:$P$12, 2), "")</f>
        <v>E : 1</v>
      </c>
      <c r="AB32" s="39" t="str">
        <f>IFERROR(HLOOKUP(MATCH(MOD($D32+AB$24, 12), Model!$J$14:$P$14, 0), Model!$J$11:$P$15, 5) &amp; " : " &amp; HLOOKUP(MATCH(MOD($D32+AB$24, 12), Model!$J$14:$P$14, 0), Model!$J$11:$P$12, 2), "")</f>
        <v/>
      </c>
      <c r="AC32" s="41" t="str">
        <f>IFERROR(HLOOKUP(MATCH(MOD($D32+AC$24, 12), Model!$J$14:$P$14, 0), Model!$J$11:$P$15, 5) &amp; " : " &amp; HLOOKUP(MATCH(MOD($D32+AC$24, 12), Model!$J$14:$P$14, 0), Model!$J$11:$P$12, 2), "")</f>
        <v>F♯ : 2</v>
      </c>
      <c r="AD32" s="2"/>
    </row>
    <row r="33" spans="2:30" ht="21" hidden="1" customHeight="1" x14ac:dyDescent="0.25">
      <c r="B33" s="158"/>
      <c r="C33" s="43" t="s">
        <v>51</v>
      </c>
      <c r="D33" s="2">
        <f>VLOOKUP(UPPER(Fretboards!C33), Model!$B$2:$D$34, 3)</f>
        <v>1</v>
      </c>
      <c r="E33" s="67" t="str">
        <f>IFERROR(HLOOKUP(MATCH(MOD($D33+E$24, 12), Model!$J$14:$P$14, 0), Model!$J$11:$P$15, 5) &amp; " : " &amp; HLOOKUP(MATCH(MOD($D33+E$24, 12), Model!$J$14:$P$14, 0), Model!$J$11:$P$12, 2), "")</f>
        <v/>
      </c>
      <c r="F33" s="68" t="str">
        <f>IFERROR(HLOOKUP(MATCH(MOD($D33+F$24, 12), Model!$J$14:$P$14, 0), Model!$J$11:$P$15, 5) &amp; " : " &amp; HLOOKUP(MATCH(MOD($D33+F$24, 12), Model!$J$14:$P$14, 0), Model!$J$11:$P$12, 2), "")</f>
        <v>D : ♭7</v>
      </c>
      <c r="G33" s="39" t="str">
        <f>IFERROR(HLOOKUP(MATCH(MOD($D33+G$24, 12), Model!$J$14:$P$14, 0), Model!$J$11:$P$15, 5) &amp; " : " &amp; HLOOKUP(MATCH(MOD($D33+G$24, 12), Model!$J$14:$P$14, 0), Model!$J$11:$P$12, 2), "")</f>
        <v/>
      </c>
      <c r="H33" s="40" t="str">
        <f>IFERROR(HLOOKUP(MATCH(MOD($D33+H$24, 12), Model!$J$14:$P$14, 0), Model!$J$11:$P$15, 5) &amp; " : " &amp; HLOOKUP(MATCH(MOD($D33+H$24, 12), Model!$J$14:$P$14, 0), Model!$J$11:$P$12, 2), "")</f>
        <v>E : 1</v>
      </c>
      <c r="I33" s="39" t="str">
        <f>IFERROR(HLOOKUP(MATCH(MOD($D33+I$24, 12), Model!$J$14:$P$14, 0), Model!$J$11:$P$15, 5) &amp; " : " &amp; HLOOKUP(MATCH(MOD($D33+I$24, 12), Model!$J$14:$P$14, 0), Model!$J$11:$P$12, 2), "")</f>
        <v/>
      </c>
      <c r="J33" s="40" t="str">
        <f>IFERROR(HLOOKUP(MATCH(MOD($D33+J$24, 12), Model!$J$14:$P$14, 0), Model!$J$11:$P$15, 5) &amp; " : " &amp; HLOOKUP(MATCH(MOD($D33+J$24, 12), Model!$J$14:$P$14, 0), Model!$J$11:$P$12, 2), "")</f>
        <v>F♯ : 2</v>
      </c>
      <c r="K33" s="39" t="str">
        <f>IFERROR(HLOOKUP(MATCH(MOD($D33+K$24, 12), Model!$J$14:$P$14, 0), Model!$J$11:$P$15, 5) &amp; " : " &amp; HLOOKUP(MATCH(MOD($D33+K$24, 12), Model!$J$14:$P$14, 0), Model!$J$11:$P$12, 2), "")</f>
        <v>G : ♭3</v>
      </c>
      <c r="L33" s="40" t="str">
        <f>IFERROR(HLOOKUP(MATCH(MOD($D33+L$24, 12), Model!$J$14:$P$14, 0), Model!$J$11:$P$15, 5) &amp; " : " &amp; HLOOKUP(MATCH(MOD($D33+L$24, 12), Model!$J$14:$P$14, 0), Model!$J$11:$P$12, 2), "")</f>
        <v/>
      </c>
      <c r="M33" s="39" t="str">
        <f>IFERROR(HLOOKUP(MATCH(MOD($D33+M$24, 12), Model!$J$14:$P$14, 0), Model!$J$11:$P$15, 5) &amp; " : " &amp; HLOOKUP(MATCH(MOD($D33+M$24, 12), Model!$J$14:$P$14, 0), Model!$J$11:$P$12, 2), "")</f>
        <v>A : 4</v>
      </c>
      <c r="N33" s="40" t="str">
        <f>IFERROR(HLOOKUP(MATCH(MOD($D33+N$24, 12), Model!$J$14:$P$14, 0), Model!$J$11:$P$15, 5) &amp; " : " &amp; HLOOKUP(MATCH(MOD($D33+N$24, 12), Model!$J$14:$P$14, 0), Model!$J$11:$P$12, 2), "")</f>
        <v/>
      </c>
      <c r="O33" s="39" t="str">
        <f>IFERROR(HLOOKUP(MATCH(MOD($D33+O$24, 12), Model!$J$14:$P$14, 0), Model!$J$11:$P$15, 5) &amp; " : " &amp; HLOOKUP(MATCH(MOD($D33+O$24, 12), Model!$J$14:$P$14, 0), Model!$J$11:$P$12, 2), "")</f>
        <v>B : 5</v>
      </c>
      <c r="P33" s="39" t="str">
        <f>IFERROR(HLOOKUP(MATCH(MOD($D33+P$24, 12), Model!$J$14:$P$14, 0), Model!$J$11:$P$15, 5) &amp; " : " &amp; HLOOKUP(MATCH(MOD($D33+P$24, 12), Model!$J$14:$P$14, 0), Model!$J$11:$P$12, 2), "")</f>
        <v>C : ♭6</v>
      </c>
      <c r="Q33" s="41" t="str">
        <f>IFERROR(HLOOKUP(MATCH(MOD($D33+Q$24, 12), Model!$J$14:$P$14, 0), Model!$J$11:$P$15, 5) &amp; " : " &amp; HLOOKUP(MATCH(MOD($D33+Q$24, 12), Model!$J$14:$P$14, 0), Model!$J$11:$P$12, 2), "")</f>
        <v/>
      </c>
      <c r="R33" s="39" t="str">
        <f>IFERROR(HLOOKUP(MATCH(MOD($D33+R$24, 12), Model!$J$14:$P$14, 0), Model!$J$11:$P$15, 5) &amp; " : " &amp; HLOOKUP(MATCH(MOD($D33+R$24, 12), Model!$J$14:$P$14, 0), Model!$J$11:$P$12, 2), "")</f>
        <v>D : ♭7</v>
      </c>
      <c r="S33" s="39" t="str">
        <f>IFERROR(HLOOKUP(MATCH(MOD($D33+S$24, 12), Model!$J$14:$P$14, 0), Model!$J$11:$P$15, 5) &amp; " : " &amp; HLOOKUP(MATCH(MOD($D33+S$24, 12), Model!$J$14:$P$14, 0), Model!$J$11:$P$12, 2), "")</f>
        <v/>
      </c>
      <c r="T33" s="40" t="str">
        <f>IFERROR(HLOOKUP(MATCH(MOD($D33+T$24, 12), Model!$J$14:$P$14, 0), Model!$J$11:$P$15, 5) &amp; " : " &amp; HLOOKUP(MATCH(MOD($D33+T$24, 12), Model!$J$14:$P$14, 0), Model!$J$11:$P$12, 2), "")</f>
        <v>E : 1</v>
      </c>
      <c r="U33" s="39" t="str">
        <f>IFERROR(HLOOKUP(MATCH(MOD($D33+U$24, 12), Model!$J$14:$P$14, 0), Model!$J$11:$P$15, 5) &amp; " : " &amp; HLOOKUP(MATCH(MOD($D33+U$24, 12), Model!$J$14:$P$14, 0), Model!$J$11:$P$12, 2), "")</f>
        <v/>
      </c>
      <c r="V33" s="40" t="str">
        <f>IFERROR(HLOOKUP(MATCH(MOD($D33+V$24, 12), Model!$J$14:$P$14, 0), Model!$J$11:$P$15, 5) &amp; " : " &amp; HLOOKUP(MATCH(MOD($D33+V$24, 12), Model!$J$14:$P$14, 0), Model!$J$11:$P$12, 2), "")</f>
        <v>F♯ : 2</v>
      </c>
      <c r="W33" s="39" t="str">
        <f>IFERROR(HLOOKUP(MATCH(MOD($D33+W$24, 12), Model!$J$14:$P$14, 0), Model!$J$11:$P$15, 5) &amp; " : " &amp; HLOOKUP(MATCH(MOD($D33+W$24, 12), Model!$J$14:$P$14, 0), Model!$J$11:$P$12, 2), "")</f>
        <v>G : ♭3</v>
      </c>
      <c r="X33" s="40" t="str">
        <f>IFERROR(HLOOKUP(MATCH(MOD($D33+X$24, 12), Model!$J$14:$P$14, 0), Model!$J$11:$P$15, 5) &amp; " : " &amp; HLOOKUP(MATCH(MOD($D33+X$24, 12), Model!$J$14:$P$14, 0), Model!$J$11:$P$12, 2), "")</f>
        <v/>
      </c>
      <c r="Y33" s="39" t="str">
        <f>IFERROR(HLOOKUP(MATCH(MOD($D33+Y$24, 12), Model!$J$14:$P$14, 0), Model!$J$11:$P$15, 5) &amp; " : " &amp; HLOOKUP(MATCH(MOD($D33+Y$24, 12), Model!$J$14:$P$14, 0), Model!$J$11:$P$12, 2), "")</f>
        <v>A : 4</v>
      </c>
      <c r="Z33" s="40" t="str">
        <f>IFERROR(HLOOKUP(MATCH(MOD($D33+Z$24, 12), Model!$J$14:$P$14, 0), Model!$J$11:$P$15, 5) &amp; " : " &amp; HLOOKUP(MATCH(MOD($D33+Z$24, 12), Model!$J$14:$P$14, 0), Model!$J$11:$P$12, 2), "")</f>
        <v/>
      </c>
      <c r="AA33" s="39" t="str">
        <f>IFERROR(HLOOKUP(MATCH(MOD($D33+AA$24, 12), Model!$J$14:$P$14, 0), Model!$J$11:$P$15, 5) &amp; " : " &amp; HLOOKUP(MATCH(MOD($D33+AA$24, 12), Model!$J$14:$P$14, 0), Model!$J$11:$P$12, 2), "")</f>
        <v>B : 5</v>
      </c>
      <c r="AB33" s="39" t="str">
        <f>IFERROR(HLOOKUP(MATCH(MOD($D33+AB$24, 12), Model!$J$14:$P$14, 0), Model!$J$11:$P$15, 5) &amp; " : " &amp; HLOOKUP(MATCH(MOD($D33+AB$24, 12), Model!$J$14:$P$14, 0), Model!$J$11:$P$12, 2), "")</f>
        <v>C : ♭6</v>
      </c>
      <c r="AC33" s="41" t="str">
        <f>IFERROR(HLOOKUP(MATCH(MOD($D33+AC$24, 12), Model!$J$14:$P$14, 0), Model!$J$11:$P$15, 5) &amp; " : " &amp; HLOOKUP(MATCH(MOD($D33+AC$24, 12), Model!$J$14:$P$14, 0), Model!$J$11:$P$12, 2), "")</f>
        <v/>
      </c>
      <c r="AD33" s="2"/>
    </row>
    <row r="34" spans="2:30" ht="21" customHeight="1" x14ac:dyDescent="0.25">
      <c r="B34" s="45" t="s">
        <v>156</v>
      </c>
      <c r="C34" s="1"/>
      <c r="D34" s="1"/>
      <c r="E34" s="35">
        <f t="shared" ref="E34:AC34" si="3">IF($AB$3, 24-E$1, E$1)</f>
        <v>0</v>
      </c>
      <c r="F34" s="30">
        <f t="shared" si="3"/>
        <v>1</v>
      </c>
      <c r="G34" s="30">
        <f t="shared" si="3"/>
        <v>2</v>
      </c>
      <c r="H34" s="31">
        <f t="shared" si="3"/>
        <v>3</v>
      </c>
      <c r="I34" s="30">
        <f t="shared" si="3"/>
        <v>4</v>
      </c>
      <c r="J34" s="31">
        <f t="shared" si="3"/>
        <v>5</v>
      </c>
      <c r="K34" s="30">
        <f t="shared" si="3"/>
        <v>6</v>
      </c>
      <c r="L34" s="31">
        <f t="shared" si="3"/>
        <v>7</v>
      </c>
      <c r="M34" s="30">
        <f t="shared" si="3"/>
        <v>8</v>
      </c>
      <c r="N34" s="31">
        <f t="shared" si="3"/>
        <v>9</v>
      </c>
      <c r="O34" s="30">
        <f t="shared" si="3"/>
        <v>10</v>
      </c>
      <c r="P34" s="30">
        <f t="shared" si="3"/>
        <v>11</v>
      </c>
      <c r="Q34" s="36">
        <f t="shared" si="3"/>
        <v>12</v>
      </c>
      <c r="R34" s="30">
        <f t="shared" si="3"/>
        <v>13</v>
      </c>
      <c r="S34" s="30">
        <f t="shared" si="3"/>
        <v>14</v>
      </c>
      <c r="T34" s="31">
        <f t="shared" si="3"/>
        <v>15</v>
      </c>
      <c r="U34" s="30">
        <f t="shared" si="3"/>
        <v>16</v>
      </c>
      <c r="V34" s="31">
        <f t="shared" si="3"/>
        <v>17</v>
      </c>
      <c r="W34" s="30">
        <f t="shared" si="3"/>
        <v>18</v>
      </c>
      <c r="X34" s="31">
        <f t="shared" si="3"/>
        <v>19</v>
      </c>
      <c r="Y34" s="30">
        <f t="shared" si="3"/>
        <v>20</v>
      </c>
      <c r="Z34" s="31">
        <f t="shared" si="3"/>
        <v>21</v>
      </c>
      <c r="AA34" s="30">
        <f t="shared" si="3"/>
        <v>22</v>
      </c>
      <c r="AB34" s="30">
        <f t="shared" si="3"/>
        <v>23</v>
      </c>
      <c r="AC34" s="37">
        <f t="shared" si="3"/>
        <v>24</v>
      </c>
    </row>
    <row r="35" spans="2:30" ht="15" customHeight="1" x14ac:dyDescent="0.25">
      <c r="B35" s="44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46"/>
    </row>
    <row r="36" spans="2:30" ht="37.5" customHeight="1" x14ac:dyDescent="0.25">
      <c r="B36" s="155" t="s">
        <v>1</v>
      </c>
      <c r="C36" s="155"/>
      <c r="E36" s="60" t="s">
        <v>2</v>
      </c>
      <c r="F36" s="61" t="s">
        <v>3</v>
      </c>
      <c r="G36" s="61" t="s">
        <v>4</v>
      </c>
      <c r="H36" s="61" t="s">
        <v>5</v>
      </c>
      <c r="I36" s="61" t="s">
        <v>6</v>
      </c>
      <c r="J36" s="61" t="s">
        <v>7</v>
      </c>
      <c r="K36" s="60" t="s">
        <v>8</v>
      </c>
    </row>
    <row r="37" spans="2:30" ht="26.25" x14ac:dyDescent="0.45">
      <c r="B37" s="155"/>
      <c r="C37" s="155"/>
      <c r="E37" s="156" t="s">
        <v>191</v>
      </c>
      <c r="F37" s="156"/>
      <c r="G37" s="156"/>
      <c r="H37" s="156"/>
      <c r="I37" s="156"/>
      <c r="J37" s="156"/>
      <c r="K37" s="156"/>
    </row>
    <row r="38" spans="2:30" x14ac:dyDescent="0.25">
      <c r="B38" s="66"/>
    </row>
  </sheetData>
  <mergeCells count="43">
    <mergeCell ref="AE6:AF6"/>
    <mergeCell ref="E37:K37"/>
    <mergeCell ref="B36:C37"/>
    <mergeCell ref="W21:X21"/>
    <mergeCell ref="Q21:R21"/>
    <mergeCell ref="S20:T20"/>
    <mergeCell ref="S21:T21"/>
    <mergeCell ref="U20:V20"/>
    <mergeCell ref="U21:V21"/>
    <mergeCell ref="K21:L21"/>
    <mergeCell ref="M20:N20"/>
    <mergeCell ref="M21:N21"/>
    <mergeCell ref="O20:P20"/>
    <mergeCell ref="O21:P21"/>
    <mergeCell ref="B30:B33"/>
    <mergeCell ref="B13:B16"/>
    <mergeCell ref="O3:P3"/>
    <mergeCell ref="W3:X3"/>
    <mergeCell ref="W4:X4"/>
    <mergeCell ref="K20:L20"/>
    <mergeCell ref="Q20:R20"/>
    <mergeCell ref="W20:X20"/>
    <mergeCell ref="B3:G6"/>
    <mergeCell ref="K3:L3"/>
    <mergeCell ref="K4:L4"/>
    <mergeCell ref="M3:N3"/>
    <mergeCell ref="M4:N4"/>
    <mergeCell ref="Z3:AA5"/>
    <mergeCell ref="AB3:AC5"/>
    <mergeCell ref="B8:B12"/>
    <mergeCell ref="B25:B29"/>
    <mergeCell ref="O4:P4"/>
    <mergeCell ref="Q3:R3"/>
    <mergeCell ref="Q4:R4"/>
    <mergeCell ref="S3:T3"/>
    <mergeCell ref="S4:T4"/>
    <mergeCell ref="U3:V3"/>
    <mergeCell ref="U4:V4"/>
    <mergeCell ref="B20:G23"/>
    <mergeCell ref="H23:I23"/>
    <mergeCell ref="S23:U23"/>
    <mergeCell ref="H6:I6"/>
    <mergeCell ref="S6:U6"/>
  </mergeCells>
  <conditionalFormatting sqref="V6">
    <cfRule type="containsText" dxfId="12" priority="94" operator="containsText" text="W">
      <formula>NOT(ISERROR(SEARCH("W",V6)))</formula>
    </cfRule>
  </conditionalFormatting>
  <conditionalFormatting sqref="V23">
    <cfRule type="containsText" dxfId="135" priority="85" operator="containsText" text="W">
      <formula>NOT(ISERROR(SEARCH("W",V23)))</formula>
    </cfRule>
  </conditionalFormatting>
  <conditionalFormatting sqref="F25:P33">
    <cfRule type="containsBlanks" dxfId="128" priority="599">
      <formula>LEN(TRIM(F25))=0</formula>
    </cfRule>
  </conditionalFormatting>
  <conditionalFormatting sqref="R8:AB16">
    <cfRule type="containsBlanks" dxfId="127" priority="600">
      <formula>LEN(TRIM(R8))=0</formula>
    </cfRule>
  </conditionalFormatting>
  <conditionalFormatting sqref="R25:AB33">
    <cfRule type="containsBlanks" dxfId="126" priority="63">
      <formula>LEN(TRIM(R25))=0</formula>
    </cfRule>
  </conditionalFormatting>
  <conditionalFormatting sqref="M23">
    <cfRule type="expression" dxfId="125" priority="636">
      <formula>FIND(7,Q20)</formula>
    </cfRule>
    <cfRule type="expression" dxfId="124" priority="637">
      <formula>FIND(6, Q20)</formula>
    </cfRule>
    <cfRule type="expression" dxfId="123" priority="638">
      <formula>FIND(5,Q20)</formula>
    </cfRule>
    <cfRule type="expression" dxfId="122" priority="639">
      <formula>FIND(4,Q20)</formula>
    </cfRule>
    <cfRule type="expression" dxfId="121" priority="640">
      <formula>FIND(3, Q20)</formula>
    </cfRule>
    <cfRule type="expression" dxfId="120" priority="641">
      <formula>FIND(2, Q20)</formula>
    </cfRule>
    <cfRule type="expression" dxfId="119" priority="642">
      <formula>FIND(1, Q20)</formula>
    </cfRule>
  </conditionalFormatting>
  <conditionalFormatting sqref="L23">
    <cfRule type="expression" dxfId="118" priority="650">
      <formula>FIND(7,O20)</formula>
    </cfRule>
    <cfRule type="expression" dxfId="117" priority="651">
      <formula>FIND(6, O20)</formula>
    </cfRule>
    <cfRule type="expression" dxfId="116" priority="652">
      <formula>FIND(5,O20)</formula>
    </cfRule>
    <cfRule type="expression" dxfId="115" priority="653">
      <formula>FIND(4,O20)</formula>
    </cfRule>
    <cfRule type="expression" dxfId="114" priority="654">
      <formula>FIND(3, O20)</formula>
    </cfRule>
    <cfRule type="expression" dxfId="113" priority="655">
      <formula>FIND(2, O20)</formula>
    </cfRule>
    <cfRule type="expression" dxfId="112" priority="656">
      <formula>FIND(1, O20)</formula>
    </cfRule>
  </conditionalFormatting>
  <conditionalFormatting sqref="K23">
    <cfRule type="expression" dxfId="111" priority="664">
      <formula>FIND(7,M20)</formula>
    </cfRule>
    <cfRule type="expression" dxfId="110" priority="665">
      <formula>FIND(6, M20)</formula>
    </cfRule>
    <cfRule type="expression" dxfId="109" priority="666">
      <formula>FIND(5,M20)</formula>
    </cfRule>
    <cfRule type="expression" dxfId="108" priority="667">
      <formula>FIND(4,M20)</formula>
    </cfRule>
    <cfRule type="expression" dxfId="107" priority="668">
      <formula>FIND(3, M20)</formula>
    </cfRule>
    <cfRule type="expression" dxfId="106" priority="669">
      <formula>FIND(2, M20)</formula>
    </cfRule>
    <cfRule type="expression" dxfId="105" priority="670">
      <formula>FIND(1, M20)</formula>
    </cfRule>
  </conditionalFormatting>
  <conditionalFormatting sqref="J23">
    <cfRule type="expression" dxfId="104" priority="678">
      <formula>FIND(7,K20)</formula>
    </cfRule>
    <cfRule type="expression" dxfId="103" priority="679">
      <formula>FIND(6, K20)</formula>
    </cfRule>
    <cfRule type="expression" dxfId="102" priority="680">
      <formula>FIND(5,K20)</formula>
    </cfRule>
    <cfRule type="expression" dxfId="101" priority="681">
      <formula>FIND(4,K20)</formula>
    </cfRule>
    <cfRule type="expression" dxfId="100" priority="682">
      <formula>FIND(3, K20)</formula>
    </cfRule>
    <cfRule type="expression" dxfId="99" priority="683">
      <formula>FIND(2, K20)</formula>
    </cfRule>
    <cfRule type="expression" dxfId="98" priority="684">
      <formula>FIND(1, K20)</formula>
    </cfRule>
  </conditionalFormatting>
  <conditionalFormatting sqref="P23">
    <cfRule type="expression" dxfId="97" priority="685">
      <formula>FIND(7,W20)</formula>
    </cfRule>
    <cfRule type="expression" dxfId="96" priority="686">
      <formula>FIND(6, W20)</formula>
    </cfRule>
    <cfRule type="expression" dxfId="95" priority="687">
      <formula>FIND(5,W20)</formula>
    </cfRule>
    <cfRule type="expression" dxfId="94" priority="688">
      <formula>FIND(4,W20)</formula>
    </cfRule>
    <cfRule type="expression" dxfId="93" priority="689">
      <formula>FIND(3, W20)</formula>
    </cfRule>
    <cfRule type="expression" dxfId="92" priority="690">
      <formula>FIND(2, W20)</formula>
    </cfRule>
    <cfRule type="expression" dxfId="91" priority="691">
      <formula>FIND(1, W20)</formula>
    </cfRule>
  </conditionalFormatting>
  <conditionalFormatting sqref="O23">
    <cfRule type="expression" dxfId="90" priority="692">
      <formula>FIND(7,U20)</formula>
    </cfRule>
    <cfRule type="expression" dxfId="89" priority="693">
      <formula>FIND(6, U20)</formula>
    </cfRule>
    <cfRule type="expression" dxfId="88" priority="694">
      <formula>FIND(5,U20)</formula>
    </cfRule>
    <cfRule type="expression" dxfId="87" priority="695">
      <formula>FIND(4,U20)</formula>
    </cfRule>
    <cfRule type="expression" dxfId="86" priority="696">
      <formula>FIND(3, U20)</formula>
    </cfRule>
    <cfRule type="expression" dxfId="85" priority="697">
      <formula>FIND(2, U20)</formula>
    </cfRule>
    <cfRule type="expression" dxfId="84" priority="698">
      <formula>FIND(1, U20)</formula>
    </cfRule>
  </conditionalFormatting>
  <conditionalFormatting sqref="N23">
    <cfRule type="expression" dxfId="83" priority="699">
      <formula>FIND(7,S20)</formula>
    </cfRule>
    <cfRule type="expression" dxfId="82" priority="700">
      <formula>FIND(6, S20)</formula>
    </cfRule>
    <cfRule type="expression" dxfId="81" priority="701">
      <formula>FIND(5,S20)</formula>
    </cfRule>
    <cfRule type="expression" dxfId="80" priority="702">
      <formula>FIND(4,S20)</formula>
    </cfRule>
    <cfRule type="expression" dxfId="79" priority="703">
      <formula>FIND(3, S20)</formula>
    </cfRule>
    <cfRule type="expression" dxfId="78" priority="704">
      <formula>FIND(2, S20)</formula>
    </cfRule>
    <cfRule type="expression" dxfId="77" priority="705">
      <formula>FIND(1, S20)</formula>
    </cfRule>
  </conditionalFormatting>
  <conditionalFormatting sqref="F8:P16">
    <cfRule type="containsBlanks" dxfId="76" priority="55">
      <formula>LEN(TRIM(F8))=0</formula>
    </cfRule>
  </conditionalFormatting>
  <conditionalFormatting sqref="AF8:AF17">
    <cfRule type="expression" dxfId="75" priority="1742">
      <formula>AND($AF$15=TRUE, SEARCH("6", AF8))</formula>
    </cfRule>
    <cfRule type="expression" dxfId="74" priority="1743">
      <formula>AND($AF$10=TRUE, SEARCH("1", AF8))</formula>
    </cfRule>
    <cfRule type="expression" dxfId="73" priority="1744">
      <formula>AND($AF$11=TRUE, SEARCH("2", AF8))</formula>
    </cfRule>
    <cfRule type="expression" dxfId="72" priority="1745">
      <formula>AND($AF$12=TRUE, SEARCH("3", AF8))</formula>
    </cfRule>
    <cfRule type="expression" dxfId="71" priority="1746">
      <formula>AND($AF$13=TRUE, SEARCH("4", AF8))</formula>
    </cfRule>
    <cfRule type="expression" dxfId="70" priority="1747">
      <formula>AND($AF$14=TRUE, SEARCH("5", AF8))</formula>
    </cfRule>
    <cfRule type="expression" dxfId="69" priority="1748">
      <formula>AND(#REF!=TRUE, SEARCH("7", AF8))</formula>
    </cfRule>
  </conditionalFormatting>
  <conditionalFormatting sqref="AE8:AE13 AE17">
    <cfRule type="expression" dxfId="68" priority="1749">
      <formula>AND($AF$8, SEARCH("1", AE8))</formula>
    </cfRule>
    <cfRule type="expression" dxfId="67" priority="1750">
      <formula>AND($AF$9, SEARCH("2", AE8))</formula>
    </cfRule>
    <cfRule type="expression" dxfId="66" priority="1751">
      <formula>AND($AF$10, SEARCH("3", AE8))</formula>
    </cfRule>
    <cfRule type="expression" dxfId="65" priority="1752">
      <formula>AND($AF$11, SEARCH("4", AE8))</formula>
    </cfRule>
    <cfRule type="expression" dxfId="64" priority="1753">
      <formula>AND($AF$12, SEARCH("5", AE8))</formula>
    </cfRule>
    <cfRule type="expression" dxfId="63" priority="1754">
      <formula>AND($AF$13, SEARCH("6", AE8))</formula>
    </cfRule>
    <cfRule type="expression" dxfId="62" priority="1755">
      <formula>AND($AF$17, SEARCH("7", AE8))</formula>
    </cfRule>
  </conditionalFormatting>
  <conditionalFormatting sqref="W6">
    <cfRule type="containsText" dxfId="11" priority="12" operator="containsText" text="W">
      <formula>NOT(ISERROR(SEARCH("W",W6)))</formula>
    </cfRule>
  </conditionalFormatting>
  <conditionalFormatting sqref="X6">
    <cfRule type="containsText" dxfId="10" priority="11" operator="containsText" text="W">
      <formula>NOT(ISERROR(SEARCH("W",X6)))</formula>
    </cfRule>
  </conditionalFormatting>
  <conditionalFormatting sqref="Y6">
    <cfRule type="containsText" dxfId="9" priority="10" operator="containsText" text="W">
      <formula>NOT(ISERROR(SEARCH("W",Y6)))</formula>
    </cfRule>
  </conditionalFormatting>
  <conditionalFormatting sqref="Z6">
    <cfRule type="containsText" dxfId="8" priority="9" operator="containsText" text="W">
      <formula>NOT(ISERROR(SEARCH("W",Z6)))</formula>
    </cfRule>
  </conditionalFormatting>
  <conditionalFormatting sqref="AA6">
    <cfRule type="containsText" dxfId="7" priority="8" operator="containsText" text="W">
      <formula>NOT(ISERROR(SEARCH("W",AA6)))</formula>
    </cfRule>
  </conditionalFormatting>
  <conditionalFormatting sqref="AB6">
    <cfRule type="containsText" dxfId="6" priority="7" operator="containsText" text="W">
      <formula>NOT(ISERROR(SEARCH("W",AB6)))</formula>
    </cfRule>
  </conditionalFormatting>
  <conditionalFormatting sqref="W23">
    <cfRule type="containsText" dxfId="5" priority="6" operator="containsText" text="W">
      <formula>NOT(ISERROR(SEARCH("W",W23)))</formula>
    </cfRule>
  </conditionalFormatting>
  <conditionalFormatting sqref="X23">
    <cfRule type="containsText" dxfId="4" priority="5" operator="containsText" text="W">
      <formula>NOT(ISERROR(SEARCH("W",X23)))</formula>
    </cfRule>
  </conditionalFormatting>
  <conditionalFormatting sqref="Y23">
    <cfRule type="containsText" dxfId="3" priority="4" operator="containsText" text="W">
      <formula>NOT(ISERROR(SEARCH("W",Y23)))</formula>
    </cfRule>
  </conditionalFormatting>
  <conditionalFormatting sqref="Z23">
    <cfRule type="containsText" dxfId="2" priority="3" operator="containsText" text="W">
      <formula>NOT(ISERROR(SEARCH("W",Z23)))</formula>
    </cfRule>
  </conditionalFormatting>
  <conditionalFormatting sqref="AA23">
    <cfRule type="containsText" dxfId="1" priority="2" operator="containsText" text="W">
      <formula>NOT(ISERROR(SEARCH("W",AA23)))</formula>
    </cfRule>
  </conditionalFormatting>
  <conditionalFormatting sqref="AB23">
    <cfRule type="containsText" dxfId="0" priority="1" operator="containsText" text="W">
      <formula>NOT(ISERROR(SEARCH("W",AB23)))</formula>
    </cfRule>
  </conditionalFormatting>
  <dataValidations xWindow="573" yWindow="743" count="2">
    <dataValidation type="list" allowBlank="1" showInputMessage="1" showErrorMessage="1" sqref="AB3 AF8:AF17" xr:uid="{00000000-0002-0000-0000-000002000000}">
      <formula1>"TRUE,FALSE"</formula1>
    </dataValidation>
    <dataValidation type="list" allowBlank="1" showInputMessage="1" showErrorMessage="1" sqref="B19:C19" xr:uid="{B68EA209-63EF-4D62-8809-EC6365A5BF0B}">
      <formula1>"Default, Chords"</formula1>
    </dataValidation>
  </dataValidations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748" id="{00000000-000E-0000-0000-0000C4020000}">
            <xm:f>SEARCH("7", Model!J$3)</xm:f>
            <x14:dxf>
              <font>
                <color rgb="FFFF66FF"/>
              </font>
            </x14:dxf>
          </x14:cfRule>
          <x14:cfRule type="expression" priority="749" id="{00000000-000E-0000-0000-0000C5020000}">
            <xm:f>SEARCH("6", Model!J$3)</xm:f>
            <x14:dxf>
              <font>
                <color rgb="FF642C76"/>
              </font>
            </x14:dxf>
          </x14:cfRule>
          <x14:cfRule type="expression" priority="750" id="{00000000-000E-0000-0000-0000C6020000}">
            <xm:f>SEARCH("5", Model!J$3)</xm:f>
            <x14:dxf>
              <font>
                <color rgb="FF63D218"/>
              </font>
            </x14:dxf>
          </x14:cfRule>
          <x14:cfRule type="expression" priority="751" id="{00000000-000E-0000-0000-0000C7020000}">
            <xm:f>SEARCH("4", Model!J$3)</xm:f>
            <x14:dxf>
              <font>
                <color rgb="FFB567F5"/>
              </font>
            </x14:dxf>
          </x14:cfRule>
          <x14:cfRule type="expression" priority="752" id="{00000000-000E-0000-0000-0000C8020000}">
            <xm:f>SEARCH("3", Model!J$3)</xm:f>
            <x14:dxf>
              <font>
                <color rgb="FFF4DA3E"/>
              </font>
            </x14:dxf>
          </x14:cfRule>
          <x14:cfRule type="expression" priority="753" id="{00000000-000E-0000-0000-0000C9020000}">
            <xm:f>SEARCH("2", Model!J$3)</xm:f>
            <x14:dxf>
              <font>
                <color rgb="FFE4D2F2"/>
              </font>
            </x14:dxf>
          </x14:cfRule>
          <x14:cfRule type="expression" priority="754" id="{00000000-000E-0000-0000-0000CA020000}">
            <xm:f>SEARCH("1", Model!J$3)</xm:f>
            <x14:dxf>
              <font>
                <color rgb="FF3788CB"/>
              </font>
              <fill>
                <patternFill patternType="none">
                  <bgColor auto="1"/>
                </patternFill>
              </fill>
            </x14:dxf>
          </x14:cfRule>
          <xm:sqref>J6:P6</xm:sqref>
        </x14:conditionalFormatting>
        <x14:conditionalFormatting xmlns:xm="http://schemas.microsoft.com/office/excel/2006/main">
          <x14:cfRule type="expression" priority="1539" id="{00000000-000E-0000-0000-000024020000}">
            <xm:f>AND(Model!$O$8=TRUE, SEARCH("6", AB3))</xm:f>
            <x14:dxf>
              <font>
                <color theme="0" tint="-0.34998626667073579"/>
              </font>
              <fill>
                <patternFill>
                  <bgColor theme="1" tint="0.24994659260841701"/>
                </patternFill>
              </fill>
            </x14:dxf>
          </x14:cfRule>
          <x14:cfRule type="expression" priority="1540" id="{00000000-000E-0000-0000-000025020000}">
            <xm:f>AND(Model!$J$8=TRUE, SEARCH("1", AB3))</xm:f>
            <x14:dxf>
              <font>
                <b/>
                <i val="0"/>
                <color theme="1" tint="0.14996795556505021"/>
              </font>
              <fill>
                <patternFill>
                  <bgColor theme="4" tint="0.59996337778862885"/>
                </patternFill>
              </fill>
            </x14:dxf>
          </x14:cfRule>
          <x14:cfRule type="expression" priority="1541" id="{00000000-000E-0000-0000-000026020000}">
            <xm:f>AND(Model!$K$8=TRUE, SEARCH("2", AB3))</xm:f>
            <x14:dxf>
              <font>
                <color theme="1" tint="0.14996795556505021"/>
              </font>
              <fill>
                <patternFill>
                  <bgColor rgb="FFC6E0B4"/>
                </patternFill>
              </fill>
            </x14:dxf>
          </x14:cfRule>
          <x14:cfRule type="expression" priority="1542" id="{00000000-000E-0000-0000-000027020000}">
            <xm:f>AND(Model!$L$8=TRUE, SEARCH("3", AB3))</xm:f>
            <x14:dxf>
              <font>
                <color theme="1" tint="0.14996795556505021"/>
              </font>
              <fill>
                <patternFill>
                  <bgColor rgb="FF81B2E9"/>
                </patternFill>
              </fill>
            </x14:dxf>
          </x14:cfRule>
          <x14:cfRule type="expression" priority="1543" id="{00000000-000E-0000-0000-000028020000}">
            <xm:f>AND(Model!$M$8=TRUE, SEARCH("4", AB3))</xm:f>
            <x14:dxf>
              <font>
                <color theme="1" tint="0.14996795556505021"/>
              </font>
              <fill>
                <patternFill>
                  <bgColor rgb="FF8CC068"/>
                </patternFill>
              </fill>
            </x14:dxf>
          </x14:cfRule>
          <x14:cfRule type="expression" priority="1544" id="{00000000-000E-0000-0000-000029020000}">
            <xm:f>AND(Model!$N$8=TRUE, SEARCH("5", AB3))</xm:f>
            <x14:dxf>
              <font>
                <b/>
                <i val="0"/>
                <color theme="0" tint="-4.9989318521683403E-2"/>
              </font>
              <fill>
                <patternFill>
                  <bgColor theme="4" tint="-0.24994659260841701"/>
                </patternFill>
              </fill>
            </x14:dxf>
          </x14:cfRule>
          <x14:cfRule type="expression" priority="1545" id="{00000000-000E-0000-0000-00002A020000}">
            <xm:f>AND(Model!$P$8=TRUE, SEARCH("7", AB3))</xm:f>
            <x14:dxf>
              <font>
                <color theme="0" tint="-4.9989318521683403E-2"/>
              </font>
              <fill>
                <patternFill>
                  <bgColor rgb="FFFF66FF"/>
                </patternFill>
              </fill>
            </x14:dxf>
          </x14:cfRule>
          <xm:sqref>AB3</xm:sqref>
        </x14:conditionalFormatting>
        <x14:conditionalFormatting xmlns:xm="http://schemas.microsoft.com/office/excel/2006/main">
          <x14:cfRule type="expression" priority="1714" id="{00000000-000E-0000-0000-00004F000000}">
            <xm:f>AND(Model!$J$17, SEARCH("1", E36))</xm:f>
            <x14:dxf>
              <font>
                <b/>
                <i val="0"/>
                <color theme="0"/>
              </font>
              <fill>
                <patternFill>
                  <bgColor rgb="FF3788CB"/>
                </patternFill>
              </fill>
            </x14:dxf>
          </x14:cfRule>
          <x14:cfRule type="expression" priority="1715" id="{00000000-000E-0000-0000-000050000000}">
            <xm:f>AND(Model!$K$17, SEARCH("2", E36))</xm:f>
            <x14:dxf>
              <font>
                <color theme="1" tint="0.14996795556505021"/>
              </font>
              <fill>
                <patternFill>
                  <bgColor rgb="FFE4D2F2"/>
                </patternFill>
              </fill>
            </x14:dxf>
          </x14:cfRule>
          <x14:cfRule type="expression" priority="1716" id="{00000000-000E-0000-0000-000051000000}">
            <xm:f>AND(Model!$L$17, SEARCH("3", E36))</xm:f>
            <x14:dxf>
              <font>
                <color theme="1" tint="0.14996795556505021"/>
              </font>
              <fill>
                <patternFill>
                  <bgColor rgb="FFF4DA3E"/>
                </patternFill>
              </fill>
            </x14:dxf>
          </x14:cfRule>
          <x14:cfRule type="expression" priority="1717" id="{00000000-000E-0000-0000-000052000000}">
            <xm:f>AND(Model!$M$17, SEARCH("4", E36))</xm:f>
            <x14:dxf>
              <font>
                <color theme="1" tint="0.14996795556505021"/>
              </font>
              <fill>
                <patternFill>
                  <bgColor rgb="FFB567F5"/>
                </patternFill>
              </fill>
            </x14:dxf>
          </x14:cfRule>
          <x14:cfRule type="expression" priority="1718" id="{00000000-000E-0000-0000-000053000000}">
            <xm:f>AND(Model!$N$17, SEARCH("5", E36))</xm:f>
            <x14:dxf>
              <font>
                <b/>
                <i val="0"/>
                <color theme="1" tint="4.9989318521683403E-2"/>
              </font>
              <fill>
                <patternFill>
                  <bgColor rgb="FF8CFF19"/>
                </patternFill>
              </fill>
            </x14:dxf>
          </x14:cfRule>
          <x14:cfRule type="expression" priority="1719" id="{00000000-000E-0000-0000-000054000000}">
            <xm:f>AND(Model!$O$17, SEARCH("6", E36))</xm:f>
            <x14:dxf>
              <font>
                <color theme="0"/>
              </font>
              <fill>
                <patternFill>
                  <bgColor rgb="FF642C76"/>
                </patternFill>
              </fill>
            </x14:dxf>
          </x14:cfRule>
          <x14:cfRule type="expression" priority="1720" id="{00000000-000E-0000-0000-000055000000}">
            <xm:f>AND(Model!$P$17, SEARCH("7", E36))</xm:f>
            <x14:dxf>
              <font>
                <color theme="0" tint="-4.9989318521683403E-2"/>
              </font>
              <fill>
                <patternFill>
                  <bgColor rgb="FFFF66FF"/>
                </patternFill>
              </fill>
            </x14:dxf>
          </x14:cfRule>
          <xm:sqref>E36:K36</xm:sqref>
        </x14:conditionalFormatting>
        <x14:conditionalFormatting xmlns:xm="http://schemas.microsoft.com/office/excel/2006/main">
          <x14:cfRule type="expression" priority="1728" id="{00000000-000E-0000-0000-000064000000}">
            <xm:f>AND(Model!$J$17, SEARCH("1", E25))</xm:f>
            <x14:dxf>
              <font>
                <b/>
                <i val="0"/>
                <color theme="0"/>
              </font>
              <fill>
                <patternFill>
                  <bgColor rgb="FF3788CB"/>
                </patternFill>
              </fill>
            </x14:dxf>
          </x14:cfRule>
          <x14:cfRule type="expression" priority="1729" id="{00000000-000E-0000-0000-000065000000}">
            <xm:f>AND(Model!$K$17, SEARCH("2", E25))</xm:f>
            <x14:dxf>
              <font>
                <color theme="1" tint="0.14996795556505021"/>
              </font>
              <fill>
                <patternFill>
                  <bgColor rgb="FFE4D2F2"/>
                </patternFill>
              </fill>
            </x14:dxf>
          </x14:cfRule>
          <x14:cfRule type="expression" priority="1730" id="{00000000-000E-0000-0000-000066000000}">
            <xm:f>AND(Model!$L$17, SEARCH("3", E25))</xm:f>
            <x14:dxf>
              <font>
                <color theme="1" tint="0.14996795556505021"/>
              </font>
              <fill>
                <patternFill>
                  <bgColor rgb="FFF4DA3E"/>
                </patternFill>
              </fill>
            </x14:dxf>
          </x14:cfRule>
          <x14:cfRule type="expression" priority="1731" id="{00000000-000E-0000-0000-000067000000}">
            <xm:f>AND(Model!$M$17, SEARCH("4", E25))</xm:f>
            <x14:dxf>
              <font>
                <color theme="1" tint="0.14996795556505021"/>
              </font>
              <fill>
                <patternFill>
                  <bgColor rgb="FFB567F5"/>
                </patternFill>
              </fill>
            </x14:dxf>
          </x14:cfRule>
          <x14:cfRule type="expression" priority="1732" id="{00000000-000E-0000-0000-000068000000}">
            <xm:f>AND(Model!$N$17, SEARCH("5", E25))</xm:f>
            <x14:dxf>
              <font>
                <b/>
                <i val="0"/>
                <color theme="1" tint="4.9989318521683403E-2"/>
              </font>
              <fill>
                <patternFill>
                  <bgColor rgb="FF8CFF19"/>
                </patternFill>
              </fill>
            </x14:dxf>
          </x14:cfRule>
          <x14:cfRule type="expression" priority="1733" id="{00000000-000E-0000-0000-000069000000}">
            <xm:f>AND(Model!$O$17, SEARCH("6", E25))</xm:f>
            <x14:dxf>
              <font>
                <color theme="0" tint="-4.9989318521683403E-2"/>
              </font>
              <fill>
                <patternFill>
                  <bgColor rgb="FF642C76"/>
                </patternFill>
              </fill>
            </x14:dxf>
          </x14:cfRule>
          <x14:cfRule type="expression" priority="1734" id="{00000000-000E-0000-0000-00006A000000}">
            <xm:f>AND(Model!$P$17, SEARCH("7", E25))</xm:f>
            <x14:dxf>
              <font>
                <color theme="0" tint="-4.9989318521683403E-2"/>
              </font>
              <fill>
                <patternFill>
                  <bgColor rgb="FFFF66FF"/>
                </patternFill>
              </fill>
            </x14:dxf>
          </x14:cfRule>
          <xm:sqref>E25:AC33</xm:sqref>
        </x14:conditionalFormatting>
        <x14:conditionalFormatting xmlns:xm="http://schemas.microsoft.com/office/excel/2006/main">
          <x14:cfRule type="expression" priority="1560" id="{00000000-000E-0000-0000-00005D000000}">
            <xm:f>AND(Model!$J$8, SEARCH("1", E8))</xm:f>
            <x14:dxf>
              <font>
                <b/>
                <i val="0"/>
                <color theme="0"/>
              </font>
              <fill>
                <patternFill>
                  <bgColor rgb="FF3788CB"/>
                </patternFill>
              </fill>
            </x14:dxf>
          </x14:cfRule>
          <x14:cfRule type="expression" priority="1561" id="{00000000-000E-0000-0000-00005E000000}">
            <xm:f>AND(Model!$K$8, SEARCH("2", E8))</xm:f>
            <x14:dxf>
              <font>
                <color theme="1" tint="0.14996795556505021"/>
              </font>
              <fill>
                <patternFill>
                  <bgColor rgb="FFE4D2F2"/>
                </patternFill>
              </fill>
            </x14:dxf>
          </x14:cfRule>
          <x14:cfRule type="expression" priority="1562" id="{00000000-000E-0000-0000-00005F000000}">
            <xm:f>AND(Model!$L$8, SEARCH("3", E8))</xm:f>
            <x14:dxf>
              <font>
                <color theme="1"/>
              </font>
              <fill>
                <patternFill>
                  <bgColor rgb="FFF4DA3E"/>
                </patternFill>
              </fill>
            </x14:dxf>
          </x14:cfRule>
          <x14:cfRule type="expression" priority="1563" id="{00000000-000E-0000-0000-000060000000}">
            <xm:f>AND(Model!$M$8, SEARCH("4", E8))</xm:f>
            <x14:dxf>
              <font>
                <color theme="1" tint="0.14996795556505021"/>
              </font>
              <fill>
                <patternFill>
                  <bgColor rgb="FFB567F5"/>
                </patternFill>
              </fill>
            </x14:dxf>
          </x14:cfRule>
          <x14:cfRule type="expression" priority="1564" id="{00000000-000E-0000-0000-000061000000}">
            <xm:f>AND(Model!$N$8, SEARCH("5", E8))</xm:f>
            <x14:dxf>
              <font>
                <b/>
                <i val="0"/>
                <color auto="1"/>
              </font>
              <fill>
                <patternFill>
                  <bgColor rgb="FF8CFF19"/>
                </patternFill>
              </fill>
            </x14:dxf>
          </x14:cfRule>
          <x14:cfRule type="expression" priority="1565" id="{00000000-000E-0000-0000-000062000000}">
            <xm:f>AND(Model!$O$8, SEARCH("6", E8))</xm:f>
            <x14:dxf>
              <font>
                <color theme="0" tint="-4.9989318521683403E-2"/>
              </font>
              <fill>
                <patternFill>
                  <bgColor rgb="FF642C76"/>
                </patternFill>
              </fill>
            </x14:dxf>
          </x14:cfRule>
          <x14:cfRule type="expression" priority="1566" id="{00000000-000E-0000-0000-000063000000}">
            <xm:f>AND(Model!$P$8, SEARCH("7", E8))</xm:f>
            <x14:dxf>
              <font>
                <color theme="0" tint="-4.9989318521683403E-2"/>
              </font>
              <fill>
                <patternFill>
                  <bgColor rgb="FFFF66FF"/>
                </patternFill>
              </fill>
            </x14:dxf>
          </x14:cfRule>
          <xm:sqref>E8:AC16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xWindow="573" yWindow="743" count="3">
        <x14:dataValidation type="list" allowBlank="1" showInputMessage="1" showErrorMessage="1" xr:uid="{00000000-0002-0000-0000-000001000000}">
          <x14:formula1>
            <xm:f>Model!$A$2:$A$23</xm:f>
          </x14:formula1>
          <xm:sqref>C8:C16 B25:B29 B8:B12 C25:C33</xm:sqref>
        </x14:dataValidation>
        <x14:dataValidation type="list" allowBlank="1" showInputMessage="1" showErrorMessage="1" xr:uid="{71B76236-27A3-4A75-AE6D-9F6C76C970BF}">
          <x14:formula1>
            <xm:f>Model!$Q$76:$Q$85</xm:f>
          </x14:formula1>
          <xm:sqref>E37:K37</xm:sqref>
        </x14:dataValidation>
        <x14:dataValidation type="list" showInputMessage="1" showErrorMessage="1" xr:uid="{00000000-0002-0000-0000-000004000000}">
          <x14:formula1>
            <xm:f>Model!$I$49:$I$72</xm:f>
          </x14:formula1>
          <xm:sqref>B34 B17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O94"/>
  <sheetViews>
    <sheetView zoomScale="85" zoomScaleNormal="85" workbookViewId="0">
      <selection activeCell="I46" sqref="I46"/>
    </sheetView>
  </sheetViews>
  <sheetFormatPr defaultRowHeight="21" x14ac:dyDescent="0.25"/>
  <cols>
    <col min="1" max="2" width="27.28515625" style="5" customWidth="1"/>
    <col min="3" max="3" width="12.28515625" style="5" customWidth="1"/>
    <col min="4" max="4" width="19" style="5" customWidth="1"/>
    <col min="5" max="5" width="27.28515625" style="5" customWidth="1"/>
    <col min="6" max="6" width="11.85546875" style="5" bestFit="1" customWidth="1"/>
    <col min="7" max="8" width="27" style="5" customWidth="1"/>
    <col min="9" max="9" width="30.7109375" customWidth="1"/>
    <col min="10" max="11" width="10.140625" customWidth="1"/>
    <col min="12" max="12" width="12" bestFit="1" customWidth="1"/>
    <col min="13" max="16" width="10.140625" customWidth="1"/>
    <col min="17" max="17" width="26.85546875" customWidth="1"/>
    <col min="18" max="23" width="10.140625" customWidth="1"/>
    <col min="53" max="53" width="24.42578125" bestFit="1" customWidth="1"/>
    <col min="54" max="54" width="13.7109375" bestFit="1" customWidth="1"/>
  </cols>
  <sheetData>
    <row r="1" spans="1:67" s="3" customFormat="1" ht="57.75" customHeight="1" thickTop="1" thickBot="1" x14ac:dyDescent="0.3">
      <c r="A1" s="5" t="s">
        <v>178</v>
      </c>
      <c r="B1" s="21" t="s">
        <v>20</v>
      </c>
      <c r="C1" s="8" t="s">
        <v>26</v>
      </c>
      <c r="D1" s="22" t="s">
        <v>68</v>
      </c>
      <c r="E1" s="4"/>
      <c r="F1" s="164" t="s">
        <v>69</v>
      </c>
      <c r="G1" s="165"/>
      <c r="H1" s="166"/>
      <c r="I1" s="160" t="s">
        <v>27</v>
      </c>
      <c r="J1" s="160"/>
      <c r="K1" s="160"/>
      <c r="L1" s="160"/>
      <c r="M1" s="160"/>
      <c r="N1" s="160"/>
      <c r="O1" s="160"/>
      <c r="P1" s="160"/>
      <c r="Q1"/>
      <c r="R1"/>
      <c r="S1"/>
      <c r="T1"/>
      <c r="U1"/>
      <c r="V1"/>
      <c r="W1"/>
      <c r="X1"/>
      <c r="Y1" s="14"/>
      <c r="Z1" s="15">
        <v>1</v>
      </c>
      <c r="AA1" s="15">
        <v>2</v>
      </c>
      <c r="AB1" s="15">
        <v>3</v>
      </c>
      <c r="AC1" s="15">
        <v>4</v>
      </c>
      <c r="AD1" s="15">
        <v>5</v>
      </c>
      <c r="AE1" s="15">
        <v>6</v>
      </c>
      <c r="AF1" s="15">
        <v>7</v>
      </c>
      <c r="AG1" s="15">
        <v>8</v>
      </c>
      <c r="AH1" s="15">
        <v>9</v>
      </c>
      <c r="AI1" s="15">
        <v>10</v>
      </c>
      <c r="AJ1" s="15">
        <v>11</v>
      </c>
      <c r="AK1" s="15">
        <v>12</v>
      </c>
      <c r="AL1" s="15">
        <v>13</v>
      </c>
      <c r="AM1" s="15">
        <v>14</v>
      </c>
      <c r="AN1" s="15">
        <v>15</v>
      </c>
      <c r="AO1" s="15">
        <v>16</v>
      </c>
      <c r="AP1" s="15">
        <v>17</v>
      </c>
      <c r="AQ1" s="15">
        <v>18</v>
      </c>
      <c r="AR1" s="15">
        <v>19</v>
      </c>
      <c r="AS1" s="15">
        <v>20</v>
      </c>
      <c r="AT1" s="15">
        <v>21</v>
      </c>
      <c r="AU1" s="15">
        <v>22</v>
      </c>
      <c r="AV1" s="15">
        <v>23</v>
      </c>
      <c r="AW1" s="15">
        <v>24</v>
      </c>
      <c r="AX1" s="15">
        <v>25</v>
      </c>
      <c r="AY1" s="26">
        <v>26</v>
      </c>
      <c r="BA1" s="27"/>
      <c r="BB1" s="7"/>
      <c r="BC1" s="7"/>
      <c r="BD1" s="7"/>
      <c r="BE1" s="7"/>
      <c r="BF1" s="7"/>
      <c r="BG1" s="7"/>
      <c r="BH1" s="24"/>
    </row>
    <row r="2" spans="1:67" ht="21.75" thickTop="1" x14ac:dyDescent="0.25">
      <c r="A2" s="76" t="s">
        <v>50</v>
      </c>
      <c r="B2" s="5" t="s">
        <v>12</v>
      </c>
      <c r="C2" s="5">
        <v>6</v>
      </c>
      <c r="D2" s="9">
        <v>9</v>
      </c>
      <c r="F2" s="23" t="s">
        <v>11</v>
      </c>
      <c r="G2" s="24" t="s">
        <v>35</v>
      </c>
      <c r="H2" s="113" t="s">
        <v>198</v>
      </c>
      <c r="I2" s="112" t="s">
        <v>65</v>
      </c>
      <c r="J2" s="16">
        <v>1</v>
      </c>
      <c r="K2" s="16">
        <v>2</v>
      </c>
      <c r="L2" s="16">
        <v>3</v>
      </c>
      <c r="M2" s="16">
        <v>4</v>
      </c>
      <c r="N2" s="16">
        <v>5</v>
      </c>
      <c r="O2" s="16">
        <v>6</v>
      </c>
      <c r="P2" s="78">
        <v>7</v>
      </c>
      <c r="Y2" s="74">
        <v>1</v>
      </c>
      <c r="Z2" s="7" t="s">
        <v>0</v>
      </c>
      <c r="AA2" s="7" t="s">
        <v>51</v>
      </c>
      <c r="AB2" s="7" t="s">
        <v>52</v>
      </c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18"/>
      <c r="BA2" s="28" t="s">
        <v>78</v>
      </c>
      <c r="BB2" s="28" t="s">
        <v>79</v>
      </c>
      <c r="BC2" s="28">
        <v>1</v>
      </c>
      <c r="BD2" s="28">
        <v>2</v>
      </c>
      <c r="BE2" s="28">
        <v>3</v>
      </c>
      <c r="BF2" s="28">
        <v>4</v>
      </c>
      <c r="BG2" s="28">
        <v>5</v>
      </c>
      <c r="BH2" s="28">
        <v>6</v>
      </c>
      <c r="BI2" s="28">
        <v>7</v>
      </c>
      <c r="BJ2" s="28">
        <v>8</v>
      </c>
      <c r="BK2" s="28">
        <v>9</v>
      </c>
      <c r="BL2" s="28">
        <v>10</v>
      </c>
      <c r="BM2" s="28">
        <v>11</v>
      </c>
      <c r="BN2" s="28">
        <v>12</v>
      </c>
      <c r="BO2" s="28">
        <v>13</v>
      </c>
    </row>
    <row r="3" spans="1:67" x14ac:dyDescent="0.25">
      <c r="A3" s="76" t="s">
        <v>0</v>
      </c>
      <c r="B3" s="5" t="s">
        <v>61</v>
      </c>
      <c r="C3" s="5">
        <v>6</v>
      </c>
      <c r="D3" s="9">
        <v>10</v>
      </c>
      <c r="F3" s="161" t="s">
        <v>27</v>
      </c>
      <c r="G3" s="162"/>
      <c r="H3" s="163"/>
      <c r="I3" s="74" t="s">
        <v>34</v>
      </c>
      <c r="J3" s="5">
        <f>IF(VLOOKUP($G$4,$Q$22:$X$45, 1+J2, FALSE) = 0, J2, VLOOKUP($G$4,$Q$22:$X$45, 1+J2, FALSE))</f>
        <v>1</v>
      </c>
      <c r="K3" s="5" t="str">
        <f>IF(J4=0,"",IF(VLOOKUP($G$4,$Q$22:$X$45,1+K2,FALSE)=0,K2,VLOOKUP($G$4,$Q$22:$X$45,1+K2,FALSE)))</f>
        <v/>
      </c>
      <c r="L3" s="5">
        <f>IF(K4=0,"",IF(VLOOKUP($G$4,$Q$22:$X$45,1+L2,FALSE)=0,L2,VLOOKUP($G$4,$Q$22:$X$45,1+L2,FALSE)))</f>
        <v>3</v>
      </c>
      <c r="M3" s="5" t="str">
        <f>IF(L4=0,"",IF(VLOOKUP($G$4,$Q$22:$X$45,1+M2,FALSE)=0,M2,VLOOKUP($G$4,$Q$22:$X$45,1+M2,FALSE)))</f>
        <v/>
      </c>
      <c r="N3" s="5">
        <f>IF(M4=0,"",IF(VLOOKUP($G$4,$Q$22:$X$45,1+N2,FALSE)=0,N2,VLOOKUP($G$4,$Q$22:$X$45,1+N2,FALSE)))</f>
        <v>5</v>
      </c>
      <c r="O3" s="5" t="str">
        <f>IF(N4=0,"",IF(VLOOKUP($G$4,$Q$22:$X$45,1+O2,FALSE)=0,O2,VLOOKUP($G$4,$Q$22:$X$45,1+O2,FALSE)))</f>
        <v/>
      </c>
      <c r="P3" s="79" t="str">
        <f>IF(O4=0,"",IF(VLOOKUP($G$4,$Q$22:$X$45,1+P2,FALSE)=0,P2,VLOOKUP($G$4,$Q$22:$X$45,1+P2,FALSE)))</f>
        <v/>
      </c>
      <c r="Y3" s="74">
        <v>2</v>
      </c>
      <c r="Z3" s="7" t="s">
        <v>37</v>
      </c>
      <c r="AA3" s="7" t="s">
        <v>38</v>
      </c>
      <c r="AB3" s="7" t="s">
        <v>10</v>
      </c>
      <c r="AC3" s="7" t="s">
        <v>53</v>
      </c>
      <c r="AD3" s="7" t="s">
        <v>54</v>
      </c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18"/>
      <c r="BA3" s="27" t="s">
        <v>80</v>
      </c>
      <c r="BB3" t="s">
        <v>81</v>
      </c>
      <c r="BC3" s="6" t="s">
        <v>82</v>
      </c>
      <c r="BD3" s="6" t="s">
        <v>83</v>
      </c>
      <c r="BE3" s="6" t="s">
        <v>84</v>
      </c>
      <c r="BF3" s="6" t="s">
        <v>85</v>
      </c>
      <c r="BG3" s="6"/>
      <c r="BH3" s="6"/>
      <c r="BI3" s="6"/>
      <c r="BJ3" s="6"/>
      <c r="BK3" s="6"/>
      <c r="BL3" s="6"/>
      <c r="BM3" s="6"/>
      <c r="BN3" s="6"/>
    </row>
    <row r="4" spans="1:67" x14ac:dyDescent="0.25">
      <c r="A4" s="76" t="s">
        <v>51</v>
      </c>
      <c r="B4" s="5" t="s">
        <v>62</v>
      </c>
      <c r="C4" s="5">
        <v>6</v>
      </c>
      <c r="D4" s="9">
        <v>11</v>
      </c>
      <c r="F4" s="11" t="str">
        <f>Fretboards!B8</f>
        <v>C</v>
      </c>
      <c r="G4" s="5" t="str">
        <f>Fretboards!B17</f>
        <v>Major Triads</v>
      </c>
      <c r="H4" s="114" t="e">
        <f>Fretboards!#REF!</f>
        <v>#REF!</v>
      </c>
      <c r="I4" s="6" t="s">
        <v>36</v>
      </c>
      <c r="J4" s="5">
        <f>VLOOKUP(Model!$G$4, Model!$I$22:$P$45,  Model!J2 + 1, FALSE)</f>
        <v>0</v>
      </c>
      <c r="K4" s="5">
        <f>VLOOKUP(Model!$G$4, Model!$I$22:$P$45,  Model!K2 + 1, FALSE)</f>
        <v>4</v>
      </c>
      <c r="L4" s="5">
        <f>VLOOKUP(Model!$G$4, Model!$I$22:$P$45,  Model!L2 + 1, FALSE)</f>
        <v>0</v>
      </c>
      <c r="M4" s="5">
        <f>VLOOKUP(Model!$G$4, Model!$I$22:$P$45,  Model!M2 + 1, FALSE)</f>
        <v>3</v>
      </c>
      <c r="N4" s="5">
        <f>VLOOKUP(Model!$G$4, Model!$I$22:$P$45,  Model!N2 + 1, FALSE)</f>
        <v>0</v>
      </c>
      <c r="O4" s="5">
        <f>VLOOKUP(Model!$G$4, Model!$I$22:$P$45,  Model!O2 + 1, FALSE)</f>
        <v>0</v>
      </c>
      <c r="P4" s="79">
        <f>VLOOKUP(Model!$G$4, Model!$I$22:$P$45,  Model!P2 + 1, FALSE)</f>
        <v>5</v>
      </c>
      <c r="Y4" s="74">
        <v>3</v>
      </c>
      <c r="Z4" s="7"/>
      <c r="AA4" s="7"/>
      <c r="AB4" s="7" t="s">
        <v>39</v>
      </c>
      <c r="AC4" s="7" t="s">
        <v>40</v>
      </c>
      <c r="AD4" s="7" t="s">
        <v>9</v>
      </c>
      <c r="AE4" s="7" t="s">
        <v>55</v>
      </c>
      <c r="AF4" s="7" t="s">
        <v>56</v>
      </c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18"/>
      <c r="BA4" s="27" t="s">
        <v>86</v>
      </c>
      <c r="BB4" t="s">
        <v>87</v>
      </c>
      <c r="BC4" s="6" t="s">
        <v>83</v>
      </c>
      <c r="BD4" s="6" t="s">
        <v>83</v>
      </c>
      <c r="BE4" s="6" t="s">
        <v>84</v>
      </c>
      <c r="BF4" s="6" t="s">
        <v>88</v>
      </c>
      <c r="BG4" s="6"/>
      <c r="BH4" s="6"/>
      <c r="BI4" s="6"/>
      <c r="BJ4" s="6"/>
      <c r="BK4" s="6"/>
      <c r="BL4" s="6"/>
      <c r="BM4" s="6"/>
      <c r="BN4" s="6"/>
    </row>
    <row r="5" spans="1:67" x14ac:dyDescent="0.25">
      <c r="A5" s="76" t="s">
        <v>38</v>
      </c>
      <c r="B5" s="5" t="s">
        <v>46</v>
      </c>
      <c r="C5" s="5">
        <v>6</v>
      </c>
      <c r="D5" s="9">
        <v>8</v>
      </c>
      <c r="F5" s="161" t="s">
        <v>28</v>
      </c>
      <c r="G5" s="162"/>
      <c r="H5" s="163"/>
      <c r="I5" s="6" t="s">
        <v>31</v>
      </c>
      <c r="J5" s="5">
        <f t="shared" ref="J5:P5" si="0">IFERROR(VLOOKUP(J6, $B$2:$D$37, 3, FALSE), "")</f>
        <v>0</v>
      </c>
      <c r="K5" s="5" t="str">
        <f t="shared" si="0"/>
        <v/>
      </c>
      <c r="L5" s="5">
        <f t="shared" si="0"/>
        <v>4</v>
      </c>
      <c r="M5" s="5" t="str">
        <f t="shared" si="0"/>
        <v/>
      </c>
      <c r="N5" s="5">
        <f t="shared" si="0"/>
        <v>7</v>
      </c>
      <c r="O5" s="5" t="str">
        <f t="shared" si="0"/>
        <v/>
      </c>
      <c r="P5" s="79" t="str">
        <f t="shared" si="0"/>
        <v/>
      </c>
      <c r="Y5" s="74">
        <v>4</v>
      </c>
      <c r="Z5" s="7"/>
      <c r="AA5" s="7"/>
      <c r="AB5" s="7"/>
      <c r="AC5" s="7" t="s">
        <v>41</v>
      </c>
      <c r="AD5" s="7" t="s">
        <v>42</v>
      </c>
      <c r="AE5" s="7" t="s">
        <v>21</v>
      </c>
      <c r="AF5" s="7" t="s">
        <v>57</v>
      </c>
      <c r="AG5" s="7" t="s">
        <v>58</v>
      </c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18"/>
      <c r="BA5" s="27" t="s">
        <v>89</v>
      </c>
      <c r="BB5" t="s">
        <v>90</v>
      </c>
      <c r="BC5" s="6" t="s">
        <v>91</v>
      </c>
      <c r="BD5" s="6" t="s">
        <v>134</v>
      </c>
      <c r="BE5" s="6" t="s">
        <v>82</v>
      </c>
      <c r="BF5" s="6"/>
      <c r="BG5" s="6"/>
      <c r="BH5" s="6"/>
      <c r="BI5" s="6"/>
      <c r="BJ5" s="6"/>
      <c r="BK5" s="6"/>
      <c r="BL5" s="6"/>
      <c r="BM5" s="6"/>
      <c r="BN5" s="6"/>
    </row>
    <row r="6" spans="1:67" ht="21.75" thickBot="1" x14ac:dyDescent="0.3">
      <c r="A6" s="76" t="s">
        <v>10</v>
      </c>
      <c r="B6" s="5" t="s">
        <v>45</v>
      </c>
      <c r="C6" s="5">
        <v>6</v>
      </c>
      <c r="D6" s="9">
        <v>7</v>
      </c>
      <c r="F6" s="12" t="str">
        <f>Fretboards!B25</f>
        <v>E</v>
      </c>
      <c r="G6" s="13" t="str">
        <f>Fretboards!B34</f>
        <v>Aeolian (Minor)</v>
      </c>
      <c r="H6" s="115" t="str">
        <f>Fretboards!$E$37</f>
        <v>1 Chord</v>
      </c>
      <c r="I6" s="6" t="s">
        <v>27</v>
      </c>
      <c r="J6" s="5" t="str">
        <f>INDEX($Z$2:$AY$15,VLOOKUP($F$4, $B$2:$D$34, 2, FALSE) + SUBSTITUTE(SUBSTITUTE(J3, "♯", ""),"♭","") - 1, VLOOKUP($F$4, $B$2:$D$34, 3, FALSE) + SUM($I$4:I4) + 1)</f>
        <v>C</v>
      </c>
      <c r="K6" s="5" t="str">
        <f>IF(J4=0, "", INDEX($Z$2:$AY$15,VLOOKUP($F$4, $B$2:$D$34, 2, FALSE) + SUBSTITUTE(SUBSTITUTE(K3, "♯", ""),"♭","") - 1, VLOOKUP($F$4, $B$2:$D$34, 3, FALSE) + SUM($I$4:J4) + 1))</f>
        <v/>
      </c>
      <c r="L6" s="5" t="str">
        <f>IF(K4=0, "", INDEX($Z$2:$AY$15,VLOOKUP($F$4, $B$2:$D$34, 2, FALSE) + SUBSTITUTE(SUBSTITUTE(L3, "♯", ""),"♭","") - 1, VLOOKUP($F$4, $B$2:$D$34, 3, FALSE) + SUM($I$4:K4) + 1))</f>
        <v>E</v>
      </c>
      <c r="M6" s="5" t="str">
        <f>IF(L4=0, "", INDEX($Z$2:$AY$15,VLOOKUP($F$4, $B$2:$D$34, 2, FALSE) + SUBSTITUTE(SUBSTITUTE(M3, "♯", ""),"♭","") - 1, VLOOKUP($F$4, $B$2:$D$34, 3, FALSE) + SUM($I$4:L4) + 1))</f>
        <v/>
      </c>
      <c r="N6" s="5" t="str">
        <f>IF(M4=0, "", INDEX($Z$2:$AY$15,VLOOKUP($F$4, $B$2:$D$34, 2, FALSE) + SUBSTITUTE(SUBSTITUTE(N3, "♯", ""),"♭","") - 1, VLOOKUP($F$4, $B$2:$D$34, 3, FALSE) + SUM($I$4:M4) + 1))</f>
        <v>G</v>
      </c>
      <c r="O6" s="5" t="str">
        <f>IF(N4=0, "", INDEX($Z$2:$AY$15,VLOOKUP($F$4, $B$2:$D$34, 2, FALSE) + SUBSTITUTE(SUBSTITUTE(O3, "♯", ""),"♭","") - 1, VLOOKUP($F$4, $B$2:$D$34, 3, FALSE) + SUM($I$4:N4) + 1))</f>
        <v/>
      </c>
      <c r="P6" s="79" t="str">
        <f>IF(O4=0, "", INDEX($Z$2:$AY$15,VLOOKUP($F$4, $B$2:$D$34, 2, FALSE) + SUBSTITUTE(SUBSTITUTE(P3, "♯", ""),"♭","") - 1, VLOOKUP($F$4, $B$2:$D$34, 3, FALSE) + SUM($I$4:O4) + 1))</f>
        <v/>
      </c>
      <c r="Y6" s="74">
        <v>5</v>
      </c>
      <c r="Z6" s="7"/>
      <c r="AA6" s="7"/>
      <c r="AB6" s="7"/>
      <c r="AC6" s="7"/>
      <c r="AD6" s="7"/>
      <c r="AE6" s="7" t="s">
        <v>43</v>
      </c>
      <c r="AF6" s="7" t="s">
        <v>44</v>
      </c>
      <c r="AG6" s="7" t="s">
        <v>13</v>
      </c>
      <c r="AH6" s="7" t="s">
        <v>59</v>
      </c>
      <c r="AI6" s="7" t="s">
        <v>60</v>
      </c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18"/>
      <c r="BA6" s="27" t="s">
        <v>92</v>
      </c>
      <c r="BB6" t="s">
        <v>90</v>
      </c>
      <c r="BC6" s="6" t="s">
        <v>93</v>
      </c>
      <c r="BD6" s="6" t="s">
        <v>94</v>
      </c>
      <c r="BE6" s="6" t="s">
        <v>95</v>
      </c>
      <c r="BF6" s="6" t="s">
        <v>93</v>
      </c>
      <c r="BG6" s="6" t="s">
        <v>96</v>
      </c>
      <c r="BH6" s="6" t="s">
        <v>134</v>
      </c>
      <c r="BI6" s="6" t="s">
        <v>97</v>
      </c>
      <c r="BJ6" s="6" t="s">
        <v>138</v>
      </c>
      <c r="BK6" s="6" t="s">
        <v>91</v>
      </c>
      <c r="BL6" s="6" t="s">
        <v>98</v>
      </c>
      <c r="BM6" s="6" t="s">
        <v>97</v>
      </c>
      <c r="BN6" s="6" t="s">
        <v>85</v>
      </c>
    </row>
    <row r="7" spans="1:67" ht="21.75" thickTop="1" x14ac:dyDescent="0.25">
      <c r="A7" s="76" t="s">
        <v>53</v>
      </c>
      <c r="B7" s="5" t="s">
        <v>14</v>
      </c>
      <c r="C7" s="5">
        <v>7</v>
      </c>
      <c r="D7" s="9">
        <v>11</v>
      </c>
      <c r="I7" s="17" t="s">
        <v>139</v>
      </c>
      <c r="J7" s="5" t="str">
        <f>Model!J6 &amp; HLOOKUP(Model!J2, Model!$Q$48:$X$72, MATCH(Model!$G$4, Model!$Q$49:$Q$72, 0) + 1)</f>
        <v>CM7</v>
      </c>
      <c r="K7" s="5" t="str">
        <f>Model!K6 &amp; HLOOKUP(Model!K2, Model!$Q$48:$X$72, MATCH(Model!$G$4, Model!$Q$49:$Q$72, 0) + 1)</f>
        <v/>
      </c>
      <c r="L7" s="5" t="str">
        <f>Model!L6 &amp; HLOOKUP(Model!L2, Model!$Q$48:$X$72, MATCH(Model!$G$4, Model!$Q$49:$Q$72, 0) + 1)</f>
        <v>Em7</v>
      </c>
      <c r="M7" s="5" t="str">
        <f>Model!M6 &amp; HLOOKUP(Model!M2, Model!$Q$48:$X$72, MATCH(Model!$G$4, Model!$Q$49:$Q$72, 0) + 1)</f>
        <v/>
      </c>
      <c r="N7" s="5" t="str">
        <f>Model!N6 &amp; HLOOKUP(Model!N2, Model!$Q$48:$X$72, MATCH(Model!$G$4, Model!$Q$49:$Q$72, 0) + 1)</f>
        <v>G7</v>
      </c>
      <c r="O7" s="5" t="str">
        <f>Model!O6 &amp; HLOOKUP(Model!O2, Model!$Q$48:$X$72, MATCH(Model!$G$4, Model!$Q$49:$Q$72, 0) + 1)</f>
        <v/>
      </c>
      <c r="P7" s="79" t="str">
        <f>Model!P6 &amp; HLOOKUP(Model!P2, Model!$Q$48:$X$72, MATCH(Model!$G$4, Model!$Q$49:$Q$72, 0) + 1)</f>
        <v/>
      </c>
      <c r="Y7" s="74">
        <v>6</v>
      </c>
      <c r="Z7" s="7"/>
      <c r="AA7" s="7"/>
      <c r="AB7" s="7"/>
      <c r="AC7" s="7"/>
      <c r="AD7" s="7"/>
      <c r="AE7" s="7"/>
      <c r="AF7" s="7"/>
      <c r="AG7" s="7" t="s">
        <v>45</v>
      </c>
      <c r="AH7" s="7" t="s">
        <v>46</v>
      </c>
      <c r="AI7" s="7" t="s">
        <v>12</v>
      </c>
      <c r="AJ7" s="7" t="s">
        <v>61</v>
      </c>
      <c r="AK7" s="7" t="s">
        <v>62</v>
      </c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18"/>
      <c r="BA7" s="29" t="s">
        <v>99</v>
      </c>
      <c r="BB7" t="s">
        <v>100</v>
      </c>
      <c r="BC7" s="6" t="s">
        <v>83</v>
      </c>
      <c r="BD7" s="6" t="s">
        <v>91</v>
      </c>
      <c r="BE7" s="6" t="s">
        <v>85</v>
      </c>
      <c r="BF7" s="6" t="s">
        <v>82</v>
      </c>
      <c r="BG7" s="6"/>
      <c r="BH7" s="6"/>
      <c r="BI7" s="6"/>
      <c r="BJ7" s="6"/>
      <c r="BK7" s="6"/>
      <c r="BL7" s="6"/>
      <c r="BM7" s="6"/>
      <c r="BN7" s="6"/>
    </row>
    <row r="8" spans="1:67" ht="21.75" thickBot="1" x14ac:dyDescent="0.3">
      <c r="A8" s="77" t="s">
        <v>40</v>
      </c>
      <c r="B8" s="5" t="s">
        <v>63</v>
      </c>
      <c r="C8" s="5">
        <v>7</v>
      </c>
      <c r="D8" s="9">
        <v>0</v>
      </c>
      <c r="I8" s="100" t="s">
        <v>189</v>
      </c>
      <c r="J8" s="101" t="b">
        <f>Fretboards!AF8</f>
        <v>1</v>
      </c>
      <c r="K8" s="101" t="b">
        <f>Fretboards!AF9</f>
        <v>0</v>
      </c>
      <c r="L8" s="101" t="b">
        <f>Fretboards!AF10</f>
        <v>1</v>
      </c>
      <c r="M8" s="101" t="b">
        <f>Fretboards!AF11</f>
        <v>0</v>
      </c>
      <c r="N8" s="101" t="b">
        <f>Fretboards!AF12</f>
        <v>1</v>
      </c>
      <c r="O8" s="101" t="b">
        <f>Fretboards!AF13</f>
        <v>0</v>
      </c>
      <c r="P8" s="102" t="b">
        <f>Fretboards!AF17</f>
        <v>1</v>
      </c>
      <c r="Y8" s="74">
        <v>7</v>
      </c>
      <c r="Z8" s="7" t="s">
        <v>63</v>
      </c>
      <c r="AA8" s="7" t="s">
        <v>64</v>
      </c>
      <c r="AB8" s="7"/>
      <c r="AC8" s="7"/>
      <c r="AD8" s="7"/>
      <c r="AE8" s="7"/>
      <c r="AF8" s="7"/>
      <c r="AG8" s="7"/>
      <c r="AH8" s="7"/>
      <c r="AI8" s="7" t="s">
        <v>47</v>
      </c>
      <c r="AJ8" s="7" t="s">
        <v>48</v>
      </c>
      <c r="AK8" s="7" t="s">
        <v>14</v>
      </c>
      <c r="AL8" s="7" t="s">
        <v>63</v>
      </c>
      <c r="AM8" s="7" t="s">
        <v>64</v>
      </c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18"/>
      <c r="BA8" s="29" t="s">
        <v>101</v>
      </c>
      <c r="BB8" t="s">
        <v>90</v>
      </c>
      <c r="BC8" s="6" t="s">
        <v>102</v>
      </c>
      <c r="BD8" s="6" t="s">
        <v>98</v>
      </c>
      <c r="BE8" s="6" t="s">
        <v>82</v>
      </c>
      <c r="BF8" s="6" t="s">
        <v>82</v>
      </c>
      <c r="BG8" s="6"/>
      <c r="BH8" s="6"/>
      <c r="BI8" s="6"/>
      <c r="BJ8" s="6"/>
      <c r="BK8" s="6"/>
      <c r="BL8" s="6"/>
      <c r="BM8" s="6"/>
      <c r="BN8" s="6"/>
    </row>
    <row r="9" spans="1:67" ht="21.75" thickTop="1" x14ac:dyDescent="0.25">
      <c r="A9" s="77" t="s">
        <v>16</v>
      </c>
      <c r="B9" s="5" t="s">
        <v>64</v>
      </c>
      <c r="C9" s="5">
        <v>7</v>
      </c>
      <c r="D9" s="9">
        <v>13</v>
      </c>
      <c r="I9" s="159" t="s">
        <v>28</v>
      </c>
      <c r="J9" s="159"/>
      <c r="K9" s="159"/>
      <c r="L9" s="159"/>
      <c r="M9" s="159"/>
      <c r="N9" s="159"/>
      <c r="O9" s="159"/>
      <c r="P9" s="159"/>
      <c r="Y9" s="74">
        <v>8</v>
      </c>
      <c r="Z9" s="7" t="s">
        <v>0</v>
      </c>
      <c r="AA9" s="7" t="s">
        <v>51</v>
      </c>
      <c r="AB9" s="7" t="s">
        <v>52</v>
      </c>
      <c r="AC9" s="7" t="s">
        <v>52</v>
      </c>
      <c r="AD9" s="7"/>
      <c r="AE9" s="7"/>
      <c r="AF9" s="7"/>
      <c r="AG9" s="7"/>
      <c r="AH9" s="7"/>
      <c r="AI9" s="7"/>
      <c r="AJ9" s="7" t="s">
        <v>49</v>
      </c>
      <c r="AK9" s="7" t="s">
        <v>50</v>
      </c>
      <c r="AL9" s="7" t="s">
        <v>0</v>
      </c>
      <c r="AM9" s="7" t="s">
        <v>51</v>
      </c>
      <c r="AN9" s="7" t="s">
        <v>52</v>
      </c>
      <c r="AO9" s="7" t="s">
        <v>52</v>
      </c>
      <c r="AP9" s="7"/>
      <c r="AQ9" s="7"/>
      <c r="AR9" s="7"/>
      <c r="AS9" s="7"/>
      <c r="AT9" s="7"/>
      <c r="AU9" s="7"/>
      <c r="AV9" s="7"/>
      <c r="AW9" s="7"/>
      <c r="AX9" s="7"/>
      <c r="AY9" s="18"/>
      <c r="BA9" s="29" t="s">
        <v>103</v>
      </c>
      <c r="BB9" t="s">
        <v>104</v>
      </c>
      <c r="BC9" s="6" t="s">
        <v>105</v>
      </c>
      <c r="BD9" s="6" t="s">
        <v>85</v>
      </c>
      <c r="BE9" s="6" t="s">
        <v>105</v>
      </c>
      <c r="BF9" s="6" t="s">
        <v>106</v>
      </c>
      <c r="BG9" s="6" t="s">
        <v>105</v>
      </c>
      <c r="BH9" s="6" t="s">
        <v>85</v>
      </c>
      <c r="BI9" s="6" t="s">
        <v>105</v>
      </c>
      <c r="BJ9" s="6" t="s">
        <v>106</v>
      </c>
      <c r="BK9" s="6" t="s">
        <v>105</v>
      </c>
      <c r="BL9" s="6" t="s">
        <v>85</v>
      </c>
      <c r="BM9" s="6" t="s">
        <v>105</v>
      </c>
      <c r="BN9" s="6"/>
    </row>
    <row r="10" spans="1:67" ht="21.75" thickBot="1" x14ac:dyDescent="0.3">
      <c r="A10" s="77" t="s">
        <v>9</v>
      </c>
      <c r="B10" s="5" t="s">
        <v>48</v>
      </c>
      <c r="C10" s="5">
        <v>7</v>
      </c>
      <c r="D10" s="5">
        <v>10</v>
      </c>
      <c r="I10" s="160"/>
      <c r="J10" s="160"/>
      <c r="K10" s="160"/>
      <c r="L10" s="160"/>
      <c r="M10" s="160"/>
      <c r="N10" s="160"/>
      <c r="O10" s="160"/>
      <c r="P10" s="160"/>
      <c r="Y10" s="74">
        <v>9</v>
      </c>
      <c r="Z10" s="7" t="s">
        <v>37</v>
      </c>
      <c r="AA10" s="7" t="s">
        <v>38</v>
      </c>
      <c r="AB10" s="7" t="s">
        <v>10</v>
      </c>
      <c r="AC10" s="7" t="s">
        <v>53</v>
      </c>
      <c r="AD10" s="7" t="s">
        <v>54</v>
      </c>
      <c r="AE10" s="7"/>
      <c r="AF10" s="7"/>
      <c r="AG10" s="7"/>
      <c r="AH10" s="7"/>
      <c r="AI10" s="7"/>
      <c r="AJ10" s="7"/>
      <c r="AK10" s="7"/>
      <c r="AL10" s="7" t="s">
        <v>37</v>
      </c>
      <c r="AM10" s="7" t="s">
        <v>38</v>
      </c>
      <c r="AN10" s="7" t="s">
        <v>10</v>
      </c>
      <c r="AO10" s="7" t="s">
        <v>53</v>
      </c>
      <c r="AP10" s="7" t="s">
        <v>54</v>
      </c>
      <c r="AQ10" s="7"/>
      <c r="AR10" s="7"/>
      <c r="AS10" s="7"/>
      <c r="AT10" s="7"/>
      <c r="AU10" s="7"/>
      <c r="AV10" s="7"/>
      <c r="AW10" s="7"/>
      <c r="AX10" s="7"/>
      <c r="AY10" s="18"/>
      <c r="BA10" s="29" t="s">
        <v>107</v>
      </c>
      <c r="BB10" t="s">
        <v>104</v>
      </c>
      <c r="BC10" s="6" t="s">
        <v>105</v>
      </c>
      <c r="BD10" s="6" t="s">
        <v>85</v>
      </c>
      <c r="BE10" s="6" t="s">
        <v>105</v>
      </c>
      <c r="BF10" s="6" t="s">
        <v>106</v>
      </c>
      <c r="BG10" s="6" t="s">
        <v>108</v>
      </c>
      <c r="BH10" s="6" t="s">
        <v>106</v>
      </c>
      <c r="BI10" s="6" t="s">
        <v>82</v>
      </c>
      <c r="BJ10" s="6" t="s">
        <v>85</v>
      </c>
      <c r="BK10" s="6" t="s">
        <v>105</v>
      </c>
      <c r="BL10" s="6"/>
      <c r="BM10" s="6"/>
      <c r="BN10" s="6"/>
    </row>
    <row r="11" spans="1:67" ht="21.75" thickTop="1" x14ac:dyDescent="0.25">
      <c r="A11" s="77" t="s">
        <v>55</v>
      </c>
      <c r="B11" s="5" t="s">
        <v>47</v>
      </c>
      <c r="C11" s="5">
        <v>7</v>
      </c>
      <c r="D11" s="9">
        <v>9</v>
      </c>
      <c r="I11" s="89" t="s">
        <v>65</v>
      </c>
      <c r="J11" s="16">
        <v>1</v>
      </c>
      <c r="K11" s="16">
        <v>2</v>
      </c>
      <c r="L11" s="16">
        <v>3</v>
      </c>
      <c r="M11" s="16">
        <v>4</v>
      </c>
      <c r="N11" s="16">
        <v>5</v>
      </c>
      <c r="O11" s="16">
        <v>6</v>
      </c>
      <c r="P11" s="78">
        <v>7</v>
      </c>
      <c r="Y11" s="74">
        <v>10</v>
      </c>
      <c r="Z11" s="7"/>
      <c r="AA11" s="7"/>
      <c r="AB11" s="7" t="s">
        <v>39</v>
      </c>
      <c r="AC11" s="7" t="s">
        <v>40</v>
      </c>
      <c r="AD11" s="7" t="s">
        <v>9</v>
      </c>
      <c r="AE11" s="7" t="s">
        <v>55</v>
      </c>
      <c r="AF11" s="7" t="s">
        <v>56</v>
      </c>
      <c r="AG11" s="7"/>
      <c r="AH11" s="7"/>
      <c r="AI11" s="7"/>
      <c r="AJ11" s="7"/>
      <c r="AK11" s="7"/>
      <c r="AL11" s="7"/>
      <c r="AM11" s="7"/>
      <c r="AN11" s="7" t="s">
        <v>39</v>
      </c>
      <c r="AO11" s="7" t="s">
        <v>40</v>
      </c>
      <c r="AP11" s="7" t="s">
        <v>9</v>
      </c>
      <c r="AQ11" s="7" t="s">
        <v>55</v>
      </c>
      <c r="AR11" s="7" t="s">
        <v>56</v>
      </c>
      <c r="AS11" s="7"/>
      <c r="AT11" s="7"/>
      <c r="AU11" s="7"/>
      <c r="AV11" s="7"/>
      <c r="AW11" s="7"/>
      <c r="AX11" s="7"/>
      <c r="AY11" s="18"/>
      <c r="BA11" s="29" t="s">
        <v>109</v>
      </c>
      <c r="BB11" t="s">
        <v>90</v>
      </c>
      <c r="BC11" s="6" t="s">
        <v>102</v>
      </c>
      <c r="BD11" s="6" t="s">
        <v>98</v>
      </c>
      <c r="BE11" s="6" t="s">
        <v>93</v>
      </c>
      <c r="BF11" s="6"/>
      <c r="BG11" s="6"/>
      <c r="BH11" s="6"/>
      <c r="BI11" s="6"/>
      <c r="BJ11" s="6"/>
      <c r="BK11" s="6"/>
      <c r="BL11" s="6"/>
      <c r="BM11" s="6"/>
      <c r="BN11" s="6"/>
    </row>
    <row r="12" spans="1:67" x14ac:dyDescent="0.25">
      <c r="A12" s="77" t="s">
        <v>42</v>
      </c>
      <c r="B12" s="5" t="s">
        <v>0</v>
      </c>
      <c r="C12" s="5">
        <v>1</v>
      </c>
      <c r="D12" s="10">
        <v>0</v>
      </c>
      <c r="I12" s="90" t="s">
        <v>34</v>
      </c>
      <c r="J12" s="5">
        <f>IF(VLOOKUP($G$6,$Q$22:$X$45, 1+J2, FALSE) = 0, J2, VLOOKUP($G$6,$Q$22:$X$45, 1+J2, FALSE))</f>
        <v>1</v>
      </c>
      <c r="K12" s="5">
        <f>IF(J13=0,"",IF(VLOOKUP($G$6,$Q$22:$X$45,1+K2,FALSE)=0,K2,VLOOKUP($G$6,$Q$22:$X$45,1+K2,FALSE)))</f>
        <v>2</v>
      </c>
      <c r="L12" s="5" t="str">
        <f>IF(K13=0,"",IF(VLOOKUP($G$6,$Q$22:$X$45,1+L2,FALSE)=0,L2,VLOOKUP($G$6,$Q$22:$X$45,1+L2,FALSE)))</f>
        <v>♭3</v>
      </c>
      <c r="M12" s="5">
        <f>IF(L13=0,"",IF(VLOOKUP($G$6,$Q$22:$X$45,1+M2,FALSE)=0,M2,VLOOKUP($G$6,$Q$22:$X$45,1+M2,FALSE)))</f>
        <v>4</v>
      </c>
      <c r="N12" s="5">
        <f>IF(M13=0,"",IF(VLOOKUP($G$6,$Q$22:$X$45,1+N2,FALSE)=0,N2,VLOOKUP($G$6,$Q$22:$X$45,1+N2,FALSE)))</f>
        <v>5</v>
      </c>
      <c r="O12" s="5" t="str">
        <f>IF(N13=0,"",IF(VLOOKUP($G$6,$Q$22:$X$45,1+O2,FALSE)=0,O2,VLOOKUP($G$6,$Q$22:$X$45,1+O2,FALSE)))</f>
        <v>♭6</v>
      </c>
      <c r="P12" s="79" t="str">
        <f>IF(O13=0,"",IF(VLOOKUP($G$6,$Q$22:$X$45,1+P2,FALSE)=0,P2,VLOOKUP($G$6,$Q$22:$X$45,1+P2,FALSE)))</f>
        <v>♭7</v>
      </c>
      <c r="Y12" s="74">
        <v>11</v>
      </c>
      <c r="Z12" s="7"/>
      <c r="AA12" s="7"/>
      <c r="AB12" s="7"/>
      <c r="AC12" s="7" t="s">
        <v>41</v>
      </c>
      <c r="AD12" s="7" t="s">
        <v>42</v>
      </c>
      <c r="AE12" s="7" t="s">
        <v>21</v>
      </c>
      <c r="AF12" s="7" t="s">
        <v>57</v>
      </c>
      <c r="AG12" s="7" t="s">
        <v>58</v>
      </c>
      <c r="AH12" s="7"/>
      <c r="AI12" s="7"/>
      <c r="AJ12" s="7"/>
      <c r="AK12" s="7"/>
      <c r="AL12" s="7"/>
      <c r="AM12" s="7"/>
      <c r="AN12" s="7"/>
      <c r="AO12" s="7" t="s">
        <v>41</v>
      </c>
      <c r="AP12" s="7" t="s">
        <v>42</v>
      </c>
      <c r="AQ12" s="7" t="s">
        <v>21</v>
      </c>
      <c r="AR12" s="7" t="s">
        <v>57</v>
      </c>
      <c r="AS12" s="7" t="s">
        <v>58</v>
      </c>
      <c r="AT12" s="7"/>
      <c r="AU12" s="7"/>
      <c r="AV12" s="7"/>
      <c r="AW12" s="7"/>
      <c r="AX12" s="7"/>
      <c r="AY12" s="18"/>
      <c r="BA12" s="29" t="s">
        <v>110</v>
      </c>
      <c r="BB12" t="s">
        <v>90</v>
      </c>
      <c r="BC12" s="6" t="s">
        <v>111</v>
      </c>
      <c r="BD12" s="6" t="s">
        <v>112</v>
      </c>
      <c r="BE12" s="6" t="s">
        <v>113</v>
      </c>
      <c r="BF12" s="6" t="s">
        <v>113</v>
      </c>
      <c r="BG12" s="6" t="s">
        <v>114</v>
      </c>
      <c r="BH12" s="6" t="s">
        <v>115</v>
      </c>
      <c r="BI12" s="6" t="s">
        <v>116</v>
      </c>
      <c r="BJ12" s="6" t="s">
        <v>117</v>
      </c>
      <c r="BK12" s="6"/>
      <c r="BL12" s="6"/>
      <c r="BM12" s="6"/>
      <c r="BN12" s="6"/>
    </row>
    <row r="13" spans="1:67" x14ac:dyDescent="0.25">
      <c r="A13" s="77" t="s">
        <v>21</v>
      </c>
      <c r="B13" s="5" t="s">
        <v>51</v>
      </c>
      <c r="C13" s="5">
        <v>1</v>
      </c>
      <c r="D13" s="9">
        <v>1</v>
      </c>
      <c r="I13" s="17" t="s">
        <v>66</v>
      </c>
      <c r="J13" s="5">
        <f>VLOOKUP($G$6, Model!$I$22:$P$45, Model!J2 + 1, FALSE)</f>
        <v>2</v>
      </c>
      <c r="K13" s="5">
        <f>VLOOKUP($G$6, Model!$I$22:$P$45, Model!K2 + 1, FALSE)</f>
        <v>1</v>
      </c>
      <c r="L13" s="5">
        <f>VLOOKUP($G$6, Model!$I$22:$P$45, Model!L2 + 1, FALSE)</f>
        <v>2</v>
      </c>
      <c r="M13" s="5">
        <f>VLOOKUP($G$6, Model!$I$22:$P$45, Model!M2 + 1, FALSE)</f>
        <v>2</v>
      </c>
      <c r="N13" s="5">
        <f>VLOOKUP($G$6, Model!$I$22:$P$45, Model!N2 + 1, FALSE)</f>
        <v>1</v>
      </c>
      <c r="O13" s="5">
        <f>VLOOKUP($G$6, Model!$I$22:$P$45, Model!O2 + 1, FALSE)</f>
        <v>2</v>
      </c>
      <c r="P13" s="79">
        <f>VLOOKUP($G$6, Model!$I$22:$P$45, Model!P2 + 1, FALSE)</f>
        <v>2</v>
      </c>
      <c r="Y13" s="74">
        <v>12</v>
      </c>
      <c r="Z13" s="7"/>
      <c r="AA13" s="7"/>
      <c r="AB13" s="7"/>
      <c r="AC13" s="7"/>
      <c r="AD13" s="7"/>
      <c r="AE13" s="7" t="s">
        <v>43</v>
      </c>
      <c r="AF13" s="7" t="s">
        <v>44</v>
      </c>
      <c r="AG13" s="7" t="s">
        <v>13</v>
      </c>
      <c r="AH13" s="7" t="s">
        <v>59</v>
      </c>
      <c r="AI13" s="7" t="s">
        <v>60</v>
      </c>
      <c r="AJ13" s="7"/>
      <c r="AK13" s="7"/>
      <c r="AL13" s="7"/>
      <c r="AM13" s="7"/>
      <c r="AN13" s="7"/>
      <c r="AO13" s="7"/>
      <c r="AP13" s="7"/>
      <c r="AQ13" s="7" t="s">
        <v>43</v>
      </c>
      <c r="AR13" s="7" t="s">
        <v>44</v>
      </c>
      <c r="AS13" s="7" t="s">
        <v>13</v>
      </c>
      <c r="AT13" s="7" t="s">
        <v>59</v>
      </c>
      <c r="AU13" s="7" t="s">
        <v>60</v>
      </c>
      <c r="AV13" s="7"/>
      <c r="AW13" s="7"/>
      <c r="AX13" s="7"/>
      <c r="AY13" s="18"/>
      <c r="BA13" s="29" t="s">
        <v>118</v>
      </c>
      <c r="BB13" t="s">
        <v>119</v>
      </c>
      <c r="BC13" s="6" t="s">
        <v>93</v>
      </c>
      <c r="BD13" s="6" t="s">
        <v>88</v>
      </c>
      <c r="BE13" s="6" t="s">
        <v>93</v>
      </c>
      <c r="BF13" s="6" t="s">
        <v>97</v>
      </c>
      <c r="BG13" s="6" t="s">
        <v>91</v>
      </c>
      <c r="BH13" s="6" t="s">
        <v>97</v>
      </c>
      <c r="BI13" s="6" t="s">
        <v>135</v>
      </c>
      <c r="BJ13" s="6" t="s">
        <v>136</v>
      </c>
      <c r="BK13" s="6" t="s">
        <v>135</v>
      </c>
      <c r="BL13" s="6" t="s">
        <v>137</v>
      </c>
      <c r="BM13" s="6" t="s">
        <v>120</v>
      </c>
      <c r="BN13" s="6" t="s">
        <v>137</v>
      </c>
      <c r="BO13" s="6" t="s">
        <v>93</v>
      </c>
    </row>
    <row r="14" spans="1:67" x14ac:dyDescent="0.25">
      <c r="A14" s="77" t="s">
        <v>57</v>
      </c>
      <c r="B14" s="5" t="s">
        <v>52</v>
      </c>
      <c r="C14" s="5">
        <v>1</v>
      </c>
      <c r="D14" s="9">
        <v>2</v>
      </c>
      <c r="I14" s="17" t="s">
        <v>67</v>
      </c>
      <c r="J14" s="72">
        <f t="shared" ref="J14:P14" si="1">IFERROR(VLOOKUP(J15, $B$2:$D$37, 3, FALSE), "")</f>
        <v>4</v>
      </c>
      <c r="K14" s="72">
        <f t="shared" si="1"/>
        <v>6</v>
      </c>
      <c r="L14" s="72">
        <f t="shared" si="1"/>
        <v>7</v>
      </c>
      <c r="M14" s="72">
        <f t="shared" si="1"/>
        <v>9</v>
      </c>
      <c r="N14" s="72">
        <f t="shared" si="1"/>
        <v>11</v>
      </c>
      <c r="O14" s="72">
        <f t="shared" si="1"/>
        <v>0</v>
      </c>
      <c r="P14" s="80">
        <f t="shared" si="1"/>
        <v>2</v>
      </c>
      <c r="Y14" s="74">
        <v>13</v>
      </c>
      <c r="Z14" s="7"/>
      <c r="AA14" s="7"/>
      <c r="AB14" s="7"/>
      <c r="AC14" s="7"/>
      <c r="AD14" s="7"/>
      <c r="AE14" s="7"/>
      <c r="AF14" s="7"/>
      <c r="AG14" s="7" t="s">
        <v>45</v>
      </c>
      <c r="AH14" s="7" t="s">
        <v>46</v>
      </c>
      <c r="AI14" s="7" t="s">
        <v>12</v>
      </c>
      <c r="AJ14" s="7" t="s">
        <v>61</v>
      </c>
      <c r="AK14" s="7" t="s">
        <v>62</v>
      </c>
      <c r="AL14" s="7"/>
      <c r="AM14" s="7"/>
      <c r="AN14" s="7"/>
      <c r="AO14" s="7"/>
      <c r="AP14" s="7"/>
      <c r="AQ14" s="7"/>
      <c r="AR14" s="7"/>
      <c r="AS14" s="7" t="s">
        <v>45</v>
      </c>
      <c r="AT14" s="7" t="s">
        <v>46</v>
      </c>
      <c r="AU14" s="7" t="s">
        <v>12</v>
      </c>
      <c r="AV14" s="7" t="s">
        <v>61</v>
      </c>
      <c r="AW14" s="7" t="s">
        <v>62</v>
      </c>
      <c r="AX14" s="7"/>
      <c r="AY14" s="18"/>
      <c r="BA14" s="29" t="s">
        <v>121</v>
      </c>
      <c r="BB14" t="s">
        <v>122</v>
      </c>
      <c r="BC14" s="6" t="s">
        <v>82</v>
      </c>
      <c r="BD14" s="6" t="s">
        <v>85</v>
      </c>
      <c r="BE14" s="6" t="s">
        <v>83</v>
      </c>
      <c r="BF14" s="6" t="s">
        <v>88</v>
      </c>
      <c r="BG14" s="6" t="s">
        <v>123</v>
      </c>
      <c r="BH14" s="6" t="s">
        <v>82</v>
      </c>
      <c r="BI14" s="6" t="s">
        <v>84</v>
      </c>
      <c r="BJ14" s="6" t="s">
        <v>85</v>
      </c>
      <c r="BK14" s="6"/>
      <c r="BL14" s="6"/>
      <c r="BM14" s="6"/>
      <c r="BN14" s="6"/>
    </row>
    <row r="15" spans="1:67" ht="21.75" thickBot="1" x14ac:dyDescent="0.3">
      <c r="A15" s="77" t="s">
        <v>44</v>
      </c>
      <c r="B15" s="5" t="s">
        <v>50</v>
      </c>
      <c r="C15" s="5">
        <v>8</v>
      </c>
      <c r="D15" s="9">
        <v>11</v>
      </c>
      <c r="I15" s="17" t="s">
        <v>28</v>
      </c>
      <c r="J15" s="5" t="str">
        <f>INDEX($Z$2:$AY$15,VLOOKUP($F$6, $B$2:$D$34, 2, FALSE) + SUBSTITUTE(SUBSTITUTE(J12, "♯", ""),"♭","") - 1, VLOOKUP($F$6, $B$2:$D$34, 3,FALSE) + SUM($I$13:I13) + 1)</f>
        <v>E</v>
      </c>
      <c r="K15" s="5" t="str">
        <f>IF(J13=0, "", INDEX($Z$2:$AY$15,VLOOKUP($F$6, $B$2:$D$34, 2, FALSE) + SUBSTITUTE(SUBSTITUTE(K12, "♯", ""),"♭","") - 1, VLOOKUP($F$6, $B$2:$D$34, 3, FALSE) + SUM($I$13:J13) + 1))</f>
        <v>F♯</v>
      </c>
      <c r="L15" s="5" t="str">
        <f>IF(K13=0, "", INDEX($Z$2:$AY$15,VLOOKUP($F$6, $B$2:$D$34, 2, FALSE) + SUBSTITUTE(SUBSTITUTE(L12, "♯", ""),"♭","") - 1, VLOOKUP($F$6, $B$2:$D$34, 3, FALSE) + SUM($I$13:K13) + 1))</f>
        <v>G</v>
      </c>
      <c r="M15" s="5" t="str">
        <f>IF(L13=0, "", INDEX($Z$2:$AY$15,VLOOKUP($F$6, $B$2:$D$34, 2, FALSE) + SUBSTITUTE(SUBSTITUTE(M12, "♯", ""),"♭","") - 1, VLOOKUP($F$6, $B$2:$D$34, 3, FALSE) + SUM($I$13:L13) + 1))</f>
        <v>A</v>
      </c>
      <c r="N15" s="5" t="str">
        <f>IF(M13=0, "", INDEX($Z$2:$AY$15,VLOOKUP($F$6, $B$2:$D$34, 2, FALSE) + SUBSTITUTE(SUBSTITUTE(N12, "♯", ""),"♭","") - 1, VLOOKUP($F$6, $B$2:$D$34, 3, FALSE) + SUM($I$13:M13) + 1))</f>
        <v>B</v>
      </c>
      <c r="O15" s="5" t="str">
        <f>IF(N13=0, "", INDEX($Z$2:$AY$15,VLOOKUP($F$6, $B$2:$D$34, 2, FALSE) + SUBSTITUTE(SUBSTITUTE(O12, "♯", ""),"♭","") - 1, VLOOKUP($F$6, $B$2:$D$34, 3, FALSE) + SUM($I$13:N13) + 1))</f>
        <v>C</v>
      </c>
      <c r="P15" s="79" t="str">
        <f>IF(O13=0, "", INDEX($Z$2:$AY$15,VLOOKUP($F$6, $B$2:$D$34, 2, FALSE) + SUBSTITUTE(SUBSTITUTE(P12, "♯", ""),"♭","") - 1, VLOOKUP($F$6, $B$2:$D$34, 3, FALSE) + SUM($I$13:O13) + 1))</f>
        <v>D</v>
      </c>
      <c r="Y15" s="75">
        <v>14</v>
      </c>
      <c r="Z15" s="19"/>
      <c r="AA15" s="19"/>
      <c r="AB15" s="19"/>
      <c r="AC15" s="19"/>
      <c r="AD15" s="19"/>
      <c r="AE15" s="19"/>
      <c r="AF15" s="19"/>
      <c r="AG15" s="19"/>
      <c r="AH15" s="19"/>
      <c r="AI15" s="19" t="s">
        <v>47</v>
      </c>
      <c r="AJ15" s="19" t="s">
        <v>48</v>
      </c>
      <c r="AK15" s="19" t="s">
        <v>14</v>
      </c>
      <c r="AL15" s="19" t="s">
        <v>63</v>
      </c>
      <c r="AM15" s="19" t="s">
        <v>64</v>
      </c>
      <c r="AN15" s="19"/>
      <c r="AO15" s="19"/>
      <c r="AP15" s="19"/>
      <c r="AQ15" s="19"/>
      <c r="AR15" s="19"/>
      <c r="AS15" s="19"/>
      <c r="AT15" s="19"/>
      <c r="AU15" s="19" t="s">
        <v>47</v>
      </c>
      <c r="AV15" s="19" t="s">
        <v>48</v>
      </c>
      <c r="AW15" s="19" t="s">
        <v>14</v>
      </c>
      <c r="AX15" s="19" t="s">
        <v>63</v>
      </c>
      <c r="AY15" s="20" t="s">
        <v>64</v>
      </c>
      <c r="BA15" s="29" t="s">
        <v>124</v>
      </c>
      <c r="BB15" t="s">
        <v>125</v>
      </c>
      <c r="BC15" s="6" t="s">
        <v>105</v>
      </c>
      <c r="BD15" s="6" t="s">
        <v>106</v>
      </c>
      <c r="BE15" s="6" t="s">
        <v>105</v>
      </c>
      <c r="BF15" s="6" t="s">
        <v>85</v>
      </c>
      <c r="BG15" s="6" t="s">
        <v>108</v>
      </c>
      <c r="BH15" s="6" t="s">
        <v>106</v>
      </c>
      <c r="BI15" s="6" t="s">
        <v>105</v>
      </c>
      <c r="BJ15" s="6" t="s">
        <v>85</v>
      </c>
      <c r="BK15" s="6" t="s">
        <v>105</v>
      </c>
      <c r="BL15" s="6"/>
      <c r="BM15" s="6"/>
      <c r="BN15" s="6"/>
    </row>
    <row r="16" spans="1:67" ht="21.75" thickTop="1" x14ac:dyDescent="0.25">
      <c r="A16" s="77" t="s">
        <v>13</v>
      </c>
      <c r="B16" s="5" t="s">
        <v>49</v>
      </c>
      <c r="C16" s="5">
        <v>8</v>
      </c>
      <c r="D16" s="9">
        <v>10</v>
      </c>
      <c r="I16" s="17" t="s">
        <v>139</v>
      </c>
      <c r="J16" s="5" t="str">
        <f>Model!J15 &amp; HLOOKUP(Model!J11, Model!$Q$48:$X$72, MATCH(Model!$G$6, Model!$Q$49:$Q$72, 0) + 1)</f>
        <v>Em7</v>
      </c>
      <c r="K16" s="5" t="str">
        <f>Model!K15 &amp; HLOOKUP(Model!K11, Model!$Q$48:$X$72, MATCH(Model!$G$6, Model!$Q$49:$Q$72, 0) + 1)</f>
        <v>F♯m7ø</v>
      </c>
      <c r="L16" s="5" t="str">
        <f>Model!L15 &amp; HLOOKUP(Model!L11, Model!$Q$48:$X$72, MATCH(Model!$G$6, Model!$Q$49:$Q$72, 0) + 1)</f>
        <v>GM7</v>
      </c>
      <c r="M16" s="5" t="str">
        <f>Model!M15 &amp; HLOOKUP(Model!M11, Model!$Q$48:$X$72, MATCH(Model!$G$6, Model!$Q$49:$Q$72, 0) + 1)</f>
        <v>Am7</v>
      </c>
      <c r="N16" s="5" t="str">
        <f>Model!N15 &amp; HLOOKUP(Model!N11, Model!$Q$48:$X$72, MATCH(Model!$G$6, Model!$Q$49:$Q$72, 0) + 1)</f>
        <v>Bm7</v>
      </c>
      <c r="O16" s="5" t="str">
        <f>Model!O15 &amp; HLOOKUP(Model!O11, Model!$Q$48:$X$72, MATCH(Model!$G$6, Model!$Q$49:$Q$72, 0) + 1)</f>
        <v>CM7</v>
      </c>
      <c r="P16" s="79" t="str">
        <f>Model!P15 &amp; HLOOKUP(Model!P11, Model!$Q$48:$X$72, MATCH(Model!$G$6, Model!$Q$49:$Q$72, 0) + 1)</f>
        <v>D7</v>
      </c>
      <c r="AF16" s="3"/>
      <c r="AG16" s="3"/>
      <c r="AH16" s="3"/>
      <c r="AI16" s="3"/>
      <c r="AJ16" s="3"/>
      <c r="BA16" s="29" t="s">
        <v>126</v>
      </c>
      <c r="BB16" t="s">
        <v>125</v>
      </c>
      <c r="BC16" s="6" t="s">
        <v>82</v>
      </c>
      <c r="BD16" s="6" t="s">
        <v>84</v>
      </c>
      <c r="BE16" s="6" t="s">
        <v>82</v>
      </c>
      <c r="BF16" s="6" t="s">
        <v>85</v>
      </c>
      <c r="BG16" s="6" t="s">
        <v>82</v>
      </c>
      <c r="BH16" s="6" t="s">
        <v>84</v>
      </c>
      <c r="BI16" s="6" t="s">
        <v>82</v>
      </c>
      <c r="BJ16" s="6" t="s">
        <v>85</v>
      </c>
      <c r="BK16" s="6" t="s">
        <v>82</v>
      </c>
      <c r="BL16" s="6"/>
      <c r="BM16" s="6"/>
      <c r="BN16" s="6"/>
    </row>
    <row r="17" spans="1:66" ht="21.75" thickBot="1" x14ac:dyDescent="0.3">
      <c r="A17" s="77" t="s">
        <v>59</v>
      </c>
      <c r="B17" s="5" t="s">
        <v>10</v>
      </c>
      <c r="C17" s="5">
        <v>2</v>
      </c>
      <c r="D17" s="9">
        <v>2</v>
      </c>
      <c r="I17" s="100" t="s">
        <v>189</v>
      </c>
      <c r="J17" s="101" t="b">
        <f>HLOOKUP(Fretboards!F$1, $R$75:$X$85, MATCH($H$6, $Q$75:$Q$85, 0))</f>
        <v>1</v>
      </c>
      <c r="K17" s="101" t="b">
        <f>HLOOKUP(Fretboards!G$1, $R$75:$X$85, MATCH($H$6, $Q$75:$Q$85, 0))</f>
        <v>0</v>
      </c>
      <c r="L17" s="101" t="b">
        <f>HLOOKUP(Fretboards!H$1, $R$75:$X$85, MATCH($H$6, $Q$75:$Q$85, 0))</f>
        <v>1</v>
      </c>
      <c r="M17" s="101" t="b">
        <f>HLOOKUP(Fretboards!I$1, $R$75:$X$85, MATCH($H$6, $Q$75:$Q$85, 0))</f>
        <v>0</v>
      </c>
      <c r="N17" s="101" t="b">
        <f>HLOOKUP(Fretboards!J$1, $R$75:$X$85, MATCH($H$6, $Q$75:$Q$85, 0))</f>
        <v>1</v>
      </c>
      <c r="O17" s="101" t="b">
        <f>HLOOKUP(Fretboards!K$1, $R$75:$X$85, MATCH($H$6, $Q$75:$Q$85, 0))</f>
        <v>0</v>
      </c>
      <c r="P17" s="102" t="b">
        <f>HLOOKUP(Fretboards!L$1, $R$75:$X$85, MATCH($H$6, $Q$75:$Q$85, 0))</f>
        <v>1</v>
      </c>
      <c r="BA17" s="29" t="s">
        <v>127</v>
      </c>
      <c r="BB17" t="s">
        <v>128</v>
      </c>
      <c r="BC17" s="6" t="s">
        <v>82</v>
      </c>
      <c r="BD17" s="6" t="s">
        <v>85</v>
      </c>
      <c r="BE17" s="6" t="s">
        <v>83</v>
      </c>
      <c r="BF17" s="6" t="s">
        <v>84</v>
      </c>
      <c r="BG17" s="6"/>
      <c r="BH17" s="6"/>
      <c r="BI17" s="6"/>
      <c r="BJ17" s="6"/>
      <c r="BK17" s="6"/>
      <c r="BL17" s="6"/>
      <c r="BM17" s="6"/>
      <c r="BN17" s="6"/>
    </row>
    <row r="18" spans="1:66" ht="21.75" thickTop="1" x14ac:dyDescent="0.25">
      <c r="A18" s="77" t="s">
        <v>46</v>
      </c>
      <c r="B18" s="5" t="s">
        <v>53</v>
      </c>
      <c r="C18" s="5">
        <v>2</v>
      </c>
      <c r="D18" s="9">
        <v>3</v>
      </c>
      <c r="BA18" s="29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</row>
    <row r="19" spans="1:66" x14ac:dyDescent="0.25">
      <c r="A19" s="77" t="s">
        <v>12</v>
      </c>
      <c r="B19" s="5" t="s">
        <v>54</v>
      </c>
      <c r="C19" s="5">
        <v>2</v>
      </c>
      <c r="D19" s="9">
        <v>4</v>
      </c>
    </row>
    <row r="20" spans="1:66" ht="21.75" thickBot="1" x14ac:dyDescent="0.3">
      <c r="A20" s="77" t="s">
        <v>61</v>
      </c>
      <c r="B20" s="5" t="s">
        <v>38</v>
      </c>
      <c r="C20" s="5">
        <v>2</v>
      </c>
      <c r="D20" s="9">
        <v>1</v>
      </c>
    </row>
    <row r="21" spans="1:66" ht="21.75" thickTop="1" x14ac:dyDescent="0.25">
      <c r="A21" s="77" t="s">
        <v>48</v>
      </c>
      <c r="B21" s="5" t="s">
        <v>37</v>
      </c>
      <c r="C21" s="5">
        <v>2</v>
      </c>
      <c r="D21" s="9">
        <v>0</v>
      </c>
      <c r="I21" s="91" t="s">
        <v>17</v>
      </c>
      <c r="J21" s="95" t="s">
        <v>182</v>
      </c>
      <c r="K21" s="95" t="s">
        <v>183</v>
      </c>
      <c r="L21" s="95" t="s">
        <v>184</v>
      </c>
      <c r="M21" s="95" t="s">
        <v>185</v>
      </c>
      <c r="N21" s="95" t="s">
        <v>186</v>
      </c>
      <c r="O21" s="95" t="s">
        <v>187</v>
      </c>
      <c r="P21" s="98" t="s">
        <v>188</v>
      </c>
      <c r="Q21" s="91" t="s">
        <v>34</v>
      </c>
      <c r="R21" s="92">
        <v>1</v>
      </c>
      <c r="S21" s="92">
        <v>2</v>
      </c>
      <c r="T21" s="92">
        <v>3</v>
      </c>
      <c r="U21" s="92">
        <v>4</v>
      </c>
      <c r="V21" s="92">
        <v>5</v>
      </c>
      <c r="W21" s="92">
        <v>6</v>
      </c>
      <c r="X21" s="93">
        <v>7</v>
      </c>
    </row>
    <row r="22" spans="1:66" x14ac:dyDescent="0.25">
      <c r="A22" s="77" t="s">
        <v>14</v>
      </c>
      <c r="B22" s="5" t="s">
        <v>9</v>
      </c>
      <c r="C22" s="5">
        <v>3</v>
      </c>
      <c r="D22" s="9">
        <v>4</v>
      </c>
      <c r="I22" s="81" t="s">
        <v>129</v>
      </c>
      <c r="J22" s="5">
        <v>2</v>
      </c>
      <c r="K22" s="5">
        <v>2</v>
      </c>
      <c r="L22" s="5">
        <v>1</v>
      </c>
      <c r="M22" s="5">
        <v>2</v>
      </c>
      <c r="N22" s="5">
        <v>2</v>
      </c>
      <c r="O22" s="5">
        <v>2</v>
      </c>
      <c r="P22" s="82">
        <v>1</v>
      </c>
      <c r="Q22" s="81" t="s">
        <v>129</v>
      </c>
      <c r="X22" s="87"/>
    </row>
    <row r="23" spans="1:66" x14ac:dyDescent="0.25">
      <c r="A23" s="77" t="s">
        <v>63</v>
      </c>
      <c r="B23" s="5" t="s">
        <v>55</v>
      </c>
      <c r="C23" s="5">
        <v>3</v>
      </c>
      <c r="D23" s="9">
        <v>5</v>
      </c>
      <c r="I23" s="81" t="s">
        <v>23</v>
      </c>
      <c r="J23" s="5">
        <v>2</v>
      </c>
      <c r="K23" s="5">
        <v>1</v>
      </c>
      <c r="L23" s="5">
        <v>2</v>
      </c>
      <c r="M23" s="5">
        <v>2</v>
      </c>
      <c r="N23" s="5">
        <v>2</v>
      </c>
      <c r="O23" s="5">
        <v>1</v>
      </c>
      <c r="P23" s="82">
        <v>2</v>
      </c>
      <c r="Q23" s="81" t="s">
        <v>23</v>
      </c>
      <c r="T23" t="s">
        <v>70</v>
      </c>
      <c r="X23" s="87" t="s">
        <v>72</v>
      </c>
    </row>
    <row r="24" spans="1:66" x14ac:dyDescent="0.25">
      <c r="B24" s="5" t="s">
        <v>55</v>
      </c>
      <c r="C24" s="5">
        <v>3</v>
      </c>
      <c r="D24" s="9">
        <v>5</v>
      </c>
      <c r="I24" s="81" t="s">
        <v>24</v>
      </c>
      <c r="J24" s="5">
        <v>1</v>
      </c>
      <c r="K24" s="5">
        <v>2</v>
      </c>
      <c r="L24" s="5">
        <v>2</v>
      </c>
      <c r="M24" s="5">
        <v>2</v>
      </c>
      <c r="N24" s="5">
        <v>1</v>
      </c>
      <c r="O24" s="5">
        <v>2</v>
      </c>
      <c r="P24" s="82">
        <v>2</v>
      </c>
      <c r="Q24" s="81" t="s">
        <v>24</v>
      </c>
      <c r="S24" t="s">
        <v>74</v>
      </c>
      <c r="T24" t="s">
        <v>70</v>
      </c>
      <c r="W24" t="s">
        <v>73</v>
      </c>
      <c r="X24" s="87" t="s">
        <v>72</v>
      </c>
    </row>
    <row r="25" spans="1:66" x14ac:dyDescent="0.25">
      <c r="B25" s="5" t="s">
        <v>56</v>
      </c>
      <c r="C25" s="5">
        <v>3</v>
      </c>
      <c r="D25" s="9">
        <v>6</v>
      </c>
      <c r="I25" s="81" t="s">
        <v>22</v>
      </c>
      <c r="J25" s="5">
        <v>2</v>
      </c>
      <c r="K25" s="5">
        <v>2</v>
      </c>
      <c r="L25" s="5">
        <v>2</v>
      </c>
      <c r="M25" s="5">
        <v>1</v>
      </c>
      <c r="N25" s="5">
        <v>2</v>
      </c>
      <c r="O25" s="5">
        <v>2</v>
      </c>
      <c r="P25" s="82">
        <v>1</v>
      </c>
      <c r="Q25" s="81" t="s">
        <v>22</v>
      </c>
      <c r="U25" t="s">
        <v>75</v>
      </c>
      <c r="X25" s="87"/>
    </row>
    <row r="26" spans="1:66" x14ac:dyDescent="0.25">
      <c r="B26" s="5" t="s">
        <v>40</v>
      </c>
      <c r="C26" s="5">
        <v>3</v>
      </c>
      <c r="D26" s="9">
        <v>3</v>
      </c>
      <c r="I26" s="81" t="s">
        <v>19</v>
      </c>
      <c r="J26" s="5">
        <v>2</v>
      </c>
      <c r="K26" s="5">
        <v>2</v>
      </c>
      <c r="L26" s="5">
        <v>1</v>
      </c>
      <c r="M26" s="5">
        <v>2</v>
      </c>
      <c r="N26" s="5">
        <v>2</v>
      </c>
      <c r="O26" s="5">
        <v>1</v>
      </c>
      <c r="P26" s="82">
        <v>2</v>
      </c>
      <c r="Q26" s="81" t="s">
        <v>19</v>
      </c>
      <c r="X26" s="87" t="s">
        <v>72</v>
      </c>
    </row>
    <row r="27" spans="1:66" x14ac:dyDescent="0.25">
      <c r="B27" s="5" t="s">
        <v>39</v>
      </c>
      <c r="C27" s="5">
        <v>3</v>
      </c>
      <c r="D27" s="9">
        <v>2</v>
      </c>
      <c r="I27" s="81" t="s">
        <v>156</v>
      </c>
      <c r="J27" s="5">
        <v>2</v>
      </c>
      <c r="K27" s="5">
        <v>1</v>
      </c>
      <c r="L27" s="5">
        <v>2</v>
      </c>
      <c r="M27" s="5">
        <v>2</v>
      </c>
      <c r="N27" s="5">
        <v>1</v>
      </c>
      <c r="O27" s="5">
        <v>2</v>
      </c>
      <c r="P27" s="82">
        <v>2</v>
      </c>
      <c r="Q27" s="81" t="s">
        <v>156</v>
      </c>
      <c r="T27" t="s">
        <v>70</v>
      </c>
      <c r="W27" t="s">
        <v>73</v>
      </c>
      <c r="X27" s="87" t="s">
        <v>72</v>
      </c>
    </row>
    <row r="28" spans="1:66" x14ac:dyDescent="0.25">
      <c r="B28" s="5" t="s">
        <v>21</v>
      </c>
      <c r="C28" s="5">
        <v>4</v>
      </c>
      <c r="D28" s="9">
        <v>5</v>
      </c>
      <c r="I28" s="81" t="s">
        <v>25</v>
      </c>
      <c r="J28" s="5">
        <v>1</v>
      </c>
      <c r="K28" s="5">
        <v>2</v>
      </c>
      <c r="L28" s="5">
        <v>2</v>
      </c>
      <c r="M28" s="5">
        <v>1</v>
      </c>
      <c r="N28" s="5">
        <v>2</v>
      </c>
      <c r="O28" s="5">
        <v>2</v>
      </c>
      <c r="P28" s="82">
        <v>2</v>
      </c>
      <c r="Q28" s="81" t="s">
        <v>25</v>
      </c>
      <c r="S28" t="s">
        <v>74</v>
      </c>
      <c r="T28" t="s">
        <v>70</v>
      </c>
      <c r="V28" t="s">
        <v>71</v>
      </c>
      <c r="W28" t="s">
        <v>73</v>
      </c>
      <c r="X28" s="87" t="s">
        <v>72</v>
      </c>
    </row>
    <row r="29" spans="1:66" x14ac:dyDescent="0.25">
      <c r="B29" s="5" t="s">
        <v>57</v>
      </c>
      <c r="C29" s="5">
        <v>4</v>
      </c>
      <c r="D29" s="9">
        <v>6</v>
      </c>
      <c r="I29" s="81" t="s">
        <v>33</v>
      </c>
      <c r="J29" s="5">
        <v>0</v>
      </c>
      <c r="K29" s="5">
        <v>3</v>
      </c>
      <c r="L29" s="5">
        <v>2</v>
      </c>
      <c r="M29" s="5">
        <v>1</v>
      </c>
      <c r="N29" s="5">
        <v>1</v>
      </c>
      <c r="O29" s="5">
        <v>3</v>
      </c>
      <c r="P29" s="82">
        <v>1</v>
      </c>
      <c r="Q29" s="81" t="s">
        <v>33</v>
      </c>
      <c r="T29" t="s">
        <v>70</v>
      </c>
      <c r="V29" t="s">
        <v>71</v>
      </c>
      <c r="W29">
        <v>5</v>
      </c>
      <c r="X29" s="87" t="s">
        <v>72</v>
      </c>
    </row>
    <row r="30" spans="1:66" x14ac:dyDescent="0.25">
      <c r="B30" s="5" t="s">
        <v>58</v>
      </c>
      <c r="C30" s="5">
        <v>4</v>
      </c>
      <c r="D30" s="9">
        <v>7</v>
      </c>
      <c r="I30" s="81" t="s">
        <v>77</v>
      </c>
      <c r="J30" s="5">
        <v>0</v>
      </c>
      <c r="K30" s="5">
        <v>3</v>
      </c>
      <c r="L30" s="5">
        <v>2</v>
      </c>
      <c r="M30" s="5">
        <v>2</v>
      </c>
      <c r="N30" s="5">
        <v>0</v>
      </c>
      <c r="O30" s="5">
        <v>3</v>
      </c>
      <c r="P30" s="82">
        <v>2</v>
      </c>
      <c r="Q30" s="81" t="s">
        <v>77</v>
      </c>
      <c r="T30" t="s">
        <v>70</v>
      </c>
      <c r="X30" s="87" t="s">
        <v>72</v>
      </c>
    </row>
    <row r="31" spans="1:66" x14ac:dyDescent="0.25">
      <c r="B31" s="5" t="s">
        <v>42</v>
      </c>
      <c r="C31" s="5">
        <v>4</v>
      </c>
      <c r="D31" s="9">
        <v>4</v>
      </c>
      <c r="I31" s="81" t="s">
        <v>76</v>
      </c>
      <c r="J31" s="5">
        <v>2</v>
      </c>
      <c r="K31" s="5">
        <v>2</v>
      </c>
      <c r="L31" s="5">
        <v>0</v>
      </c>
      <c r="M31" s="5">
        <v>3</v>
      </c>
      <c r="N31" s="5">
        <v>2</v>
      </c>
      <c r="O31" s="5">
        <v>0</v>
      </c>
      <c r="P31" s="82">
        <v>2</v>
      </c>
      <c r="Q31" s="81" t="s">
        <v>76</v>
      </c>
      <c r="X31" s="87"/>
    </row>
    <row r="32" spans="1:66" x14ac:dyDescent="0.25">
      <c r="B32" s="5" t="s">
        <v>41</v>
      </c>
      <c r="C32" s="5">
        <v>4</v>
      </c>
      <c r="D32" s="9">
        <v>3</v>
      </c>
      <c r="I32" s="81" t="s">
        <v>30</v>
      </c>
      <c r="J32" s="5">
        <v>2</v>
      </c>
      <c r="K32" s="5">
        <v>1</v>
      </c>
      <c r="L32" s="5">
        <v>2</v>
      </c>
      <c r="M32" s="5">
        <v>2</v>
      </c>
      <c r="N32" s="5">
        <v>1</v>
      </c>
      <c r="O32" s="5">
        <v>3</v>
      </c>
      <c r="P32" s="82">
        <v>1</v>
      </c>
      <c r="Q32" s="81" t="s">
        <v>30</v>
      </c>
      <c r="T32" t="s">
        <v>70</v>
      </c>
      <c r="W32" t="s">
        <v>73</v>
      </c>
      <c r="X32" s="87"/>
    </row>
    <row r="33" spans="2:24" x14ac:dyDescent="0.25">
      <c r="B33" s="5" t="s">
        <v>13</v>
      </c>
      <c r="C33" s="5">
        <v>5</v>
      </c>
      <c r="D33" s="5">
        <v>7</v>
      </c>
      <c r="I33" s="81" t="s">
        <v>171</v>
      </c>
      <c r="J33" s="5">
        <v>2</v>
      </c>
      <c r="K33" s="5">
        <v>2</v>
      </c>
      <c r="L33" s="5">
        <v>1</v>
      </c>
      <c r="M33" s="5">
        <v>2</v>
      </c>
      <c r="N33" s="5">
        <v>1</v>
      </c>
      <c r="O33" s="5">
        <v>3</v>
      </c>
      <c r="P33" s="82">
        <v>1</v>
      </c>
      <c r="Q33" s="81" t="s">
        <v>171</v>
      </c>
      <c r="W33" t="s">
        <v>73</v>
      </c>
      <c r="X33" s="87"/>
    </row>
    <row r="34" spans="2:24" x14ac:dyDescent="0.25">
      <c r="B34" s="5" t="s">
        <v>44</v>
      </c>
      <c r="C34" s="5">
        <v>5</v>
      </c>
      <c r="D34" s="9">
        <v>6</v>
      </c>
      <c r="I34" s="81" t="s">
        <v>29</v>
      </c>
      <c r="J34" s="5">
        <v>2</v>
      </c>
      <c r="K34" s="5">
        <v>1</v>
      </c>
      <c r="L34" s="5">
        <v>2</v>
      </c>
      <c r="M34" s="5">
        <v>2</v>
      </c>
      <c r="N34" s="5">
        <v>2</v>
      </c>
      <c r="O34" s="5">
        <v>2</v>
      </c>
      <c r="P34" s="82">
        <v>1</v>
      </c>
      <c r="Q34" s="81" t="s">
        <v>29</v>
      </c>
      <c r="T34" t="s">
        <v>70</v>
      </c>
      <c r="X34" s="87"/>
    </row>
    <row r="35" spans="2:24" x14ac:dyDescent="0.25">
      <c r="B35" s="5" t="s">
        <v>43</v>
      </c>
      <c r="C35" s="5">
        <v>5</v>
      </c>
      <c r="D35" s="5">
        <v>5</v>
      </c>
      <c r="I35" s="81" t="s">
        <v>179</v>
      </c>
      <c r="J35" s="5">
        <v>1</v>
      </c>
      <c r="K35" s="5">
        <v>3</v>
      </c>
      <c r="L35" s="5">
        <v>1</v>
      </c>
      <c r="M35" s="5">
        <v>2</v>
      </c>
      <c r="N35" s="5">
        <v>1</v>
      </c>
      <c r="O35" s="5">
        <v>3</v>
      </c>
      <c r="P35" s="82">
        <v>1</v>
      </c>
      <c r="Q35" s="81" t="s">
        <v>179</v>
      </c>
      <c r="S35" t="s">
        <v>74</v>
      </c>
      <c r="W35" t="s">
        <v>73</v>
      </c>
      <c r="X35" s="87"/>
    </row>
    <row r="36" spans="2:24" x14ac:dyDescent="0.25">
      <c r="B36" s="5" t="s">
        <v>59</v>
      </c>
      <c r="C36" s="5">
        <v>5</v>
      </c>
      <c r="D36" s="5">
        <v>8</v>
      </c>
      <c r="I36" s="81" t="s">
        <v>174</v>
      </c>
      <c r="J36" s="5">
        <v>3</v>
      </c>
      <c r="K36" s="5">
        <v>1</v>
      </c>
      <c r="L36" s="5">
        <v>2</v>
      </c>
      <c r="M36" s="5">
        <v>1</v>
      </c>
      <c r="N36" s="5">
        <v>2</v>
      </c>
      <c r="O36" s="5">
        <v>1</v>
      </c>
      <c r="P36" s="82">
        <v>2</v>
      </c>
      <c r="Q36" s="81" t="s">
        <v>174</v>
      </c>
      <c r="S36" t="s">
        <v>153</v>
      </c>
      <c r="U36" t="s">
        <v>75</v>
      </c>
      <c r="X36" s="87" t="s">
        <v>72</v>
      </c>
    </row>
    <row r="37" spans="2:24" x14ac:dyDescent="0.25">
      <c r="B37" s="5" t="s">
        <v>60</v>
      </c>
      <c r="C37" s="5">
        <v>5</v>
      </c>
      <c r="D37" s="5">
        <v>9</v>
      </c>
      <c r="I37" s="81" t="s">
        <v>157</v>
      </c>
      <c r="J37" s="5">
        <v>1</v>
      </c>
      <c r="K37" s="5">
        <v>3</v>
      </c>
      <c r="L37" s="5">
        <v>1</v>
      </c>
      <c r="M37" s="5">
        <v>1</v>
      </c>
      <c r="N37" s="5">
        <v>2</v>
      </c>
      <c r="O37" s="5">
        <v>3</v>
      </c>
      <c r="P37" s="82">
        <v>1</v>
      </c>
      <c r="Q37" s="81" t="s">
        <v>157</v>
      </c>
      <c r="S37" t="s">
        <v>74</v>
      </c>
      <c r="V37" t="s">
        <v>71</v>
      </c>
      <c r="W37" t="s">
        <v>73</v>
      </c>
      <c r="X37" s="87"/>
    </row>
    <row r="38" spans="2:24" x14ac:dyDescent="0.25">
      <c r="I38" s="81" t="s">
        <v>163</v>
      </c>
      <c r="J38" s="5">
        <v>1</v>
      </c>
      <c r="K38" s="5">
        <v>2</v>
      </c>
      <c r="L38" s="5">
        <v>2</v>
      </c>
      <c r="M38" s="5">
        <v>2</v>
      </c>
      <c r="N38" s="5">
        <v>2</v>
      </c>
      <c r="O38" s="5">
        <v>2</v>
      </c>
      <c r="P38" s="82">
        <v>1</v>
      </c>
      <c r="Q38" s="81" t="s">
        <v>163</v>
      </c>
      <c r="S38" t="s">
        <v>74</v>
      </c>
      <c r="T38" t="s">
        <v>70</v>
      </c>
      <c r="X38" s="87"/>
    </row>
    <row r="39" spans="2:24" x14ac:dyDescent="0.25">
      <c r="I39" s="81" t="s">
        <v>164</v>
      </c>
      <c r="J39" s="5">
        <v>1</v>
      </c>
      <c r="K39" s="5">
        <v>2</v>
      </c>
      <c r="L39" s="5">
        <v>2</v>
      </c>
      <c r="M39" s="5">
        <v>2</v>
      </c>
      <c r="N39" s="5">
        <v>1</v>
      </c>
      <c r="O39" s="5">
        <v>3</v>
      </c>
      <c r="P39" s="82">
        <v>1</v>
      </c>
      <c r="Q39" s="81" t="s">
        <v>164</v>
      </c>
      <c r="S39" t="s">
        <v>74</v>
      </c>
      <c r="T39" t="s">
        <v>70</v>
      </c>
      <c r="W39" t="s">
        <v>73</v>
      </c>
      <c r="X39" s="87"/>
    </row>
    <row r="40" spans="2:24" x14ac:dyDescent="0.25">
      <c r="I40" s="81" t="s">
        <v>132</v>
      </c>
      <c r="J40" s="5">
        <v>0</v>
      </c>
      <c r="K40" s="5">
        <v>3</v>
      </c>
      <c r="L40" s="5">
        <v>0</v>
      </c>
      <c r="M40" s="5">
        <v>3</v>
      </c>
      <c r="N40" s="5">
        <v>0</v>
      </c>
      <c r="O40" s="5">
        <v>3</v>
      </c>
      <c r="P40" s="82">
        <v>2</v>
      </c>
      <c r="Q40" s="81" t="s">
        <v>132</v>
      </c>
      <c r="T40" t="s">
        <v>70</v>
      </c>
      <c r="V40" t="s">
        <v>71</v>
      </c>
      <c r="X40" s="87" t="s">
        <v>133</v>
      </c>
    </row>
    <row r="41" spans="2:24" x14ac:dyDescent="0.25">
      <c r="I41" s="81" t="s">
        <v>150</v>
      </c>
      <c r="J41" s="5">
        <v>3</v>
      </c>
      <c r="K41" s="5">
        <v>1</v>
      </c>
      <c r="L41" s="5">
        <v>0</v>
      </c>
      <c r="M41" s="5">
        <v>3</v>
      </c>
      <c r="N41" s="5">
        <v>1</v>
      </c>
      <c r="O41" s="5">
        <v>3</v>
      </c>
      <c r="P41" s="82">
        <v>1</v>
      </c>
      <c r="Q41" s="81" t="s">
        <v>150</v>
      </c>
      <c r="S41" t="s">
        <v>153</v>
      </c>
      <c r="W41" t="s">
        <v>152</v>
      </c>
      <c r="X41" s="87"/>
    </row>
    <row r="42" spans="2:24" x14ac:dyDescent="0.25">
      <c r="I42" s="81" t="s">
        <v>130</v>
      </c>
      <c r="J42" s="5">
        <v>0</v>
      </c>
      <c r="K42" s="5">
        <v>4</v>
      </c>
      <c r="L42" s="5">
        <v>0</v>
      </c>
      <c r="M42" s="5">
        <v>3</v>
      </c>
      <c r="N42" s="5">
        <v>0</v>
      </c>
      <c r="O42" s="5">
        <v>4</v>
      </c>
      <c r="P42" s="82">
        <v>1</v>
      </c>
      <c r="Q42" s="81" t="s">
        <v>130</v>
      </c>
      <c r="X42" s="87"/>
    </row>
    <row r="43" spans="2:24" x14ac:dyDescent="0.25">
      <c r="I43" s="81" t="s">
        <v>131</v>
      </c>
      <c r="J43" s="5">
        <v>0</v>
      </c>
      <c r="K43" s="5">
        <v>3</v>
      </c>
      <c r="L43" s="5">
        <v>0</v>
      </c>
      <c r="M43" s="5">
        <v>4</v>
      </c>
      <c r="N43" s="5">
        <v>0</v>
      </c>
      <c r="O43" s="5">
        <v>3</v>
      </c>
      <c r="P43" s="82">
        <v>2</v>
      </c>
      <c r="Q43" s="81" t="s">
        <v>131</v>
      </c>
      <c r="T43" t="s">
        <v>70</v>
      </c>
      <c r="X43" s="87" t="s">
        <v>72</v>
      </c>
    </row>
    <row r="44" spans="2:24" x14ac:dyDescent="0.25">
      <c r="I44" s="81" t="s">
        <v>208</v>
      </c>
      <c r="J44" s="5">
        <v>0</v>
      </c>
      <c r="K44" s="5">
        <v>4</v>
      </c>
      <c r="L44" s="5">
        <v>0</v>
      </c>
      <c r="M44" s="5">
        <v>3</v>
      </c>
      <c r="N44" s="5">
        <v>0</v>
      </c>
      <c r="O44" s="5">
        <v>0</v>
      </c>
      <c r="P44" s="82">
        <v>5</v>
      </c>
      <c r="Q44" s="81" t="s">
        <v>208</v>
      </c>
      <c r="X44" s="87"/>
    </row>
    <row r="45" spans="2:24" ht="21.75" thickBot="1" x14ac:dyDescent="0.3">
      <c r="I45" s="83" t="s">
        <v>209</v>
      </c>
      <c r="J45" s="84">
        <v>0</v>
      </c>
      <c r="K45" s="84">
        <v>3</v>
      </c>
      <c r="L45" s="84">
        <v>0</v>
      </c>
      <c r="M45" s="84">
        <v>4</v>
      </c>
      <c r="N45" s="84">
        <v>0</v>
      </c>
      <c r="O45" s="84">
        <v>0</v>
      </c>
      <c r="P45" s="85">
        <v>5</v>
      </c>
      <c r="Q45" s="83" t="s">
        <v>209</v>
      </c>
      <c r="R45" s="96"/>
      <c r="S45" s="96"/>
      <c r="T45" s="96" t="s">
        <v>70</v>
      </c>
      <c r="U45" s="96"/>
      <c r="V45" s="96"/>
      <c r="W45" s="96"/>
      <c r="X45" s="97"/>
    </row>
    <row r="46" spans="2:24" ht="21.75" thickTop="1" x14ac:dyDescent="0.25"/>
    <row r="47" spans="2:24" ht="21.75" thickBot="1" x14ac:dyDescent="0.3"/>
    <row r="48" spans="2:24" ht="21.75" thickTop="1" x14ac:dyDescent="0.25">
      <c r="I48" s="91" t="s">
        <v>148</v>
      </c>
      <c r="J48" s="92">
        <v>1</v>
      </c>
      <c r="K48" s="92">
        <v>2</v>
      </c>
      <c r="L48" s="92">
        <v>3</v>
      </c>
      <c r="M48" s="92">
        <v>4</v>
      </c>
      <c r="N48" s="92">
        <v>5</v>
      </c>
      <c r="O48" s="92">
        <v>6</v>
      </c>
      <c r="P48" s="93">
        <v>7</v>
      </c>
      <c r="Q48" s="91" t="s">
        <v>139</v>
      </c>
      <c r="R48" s="92">
        <v>1</v>
      </c>
      <c r="S48" s="92">
        <v>2</v>
      </c>
      <c r="T48" s="92">
        <v>3</v>
      </c>
      <c r="U48" s="92">
        <v>4</v>
      </c>
      <c r="V48" s="92">
        <v>5</v>
      </c>
      <c r="W48" s="92">
        <v>6</v>
      </c>
      <c r="X48" s="93">
        <v>7</v>
      </c>
    </row>
    <row r="49" spans="9:24" x14ac:dyDescent="0.25">
      <c r="I49" s="81" t="s">
        <v>129</v>
      </c>
      <c r="J49" s="5" t="b">
        <v>1</v>
      </c>
      <c r="K49" s="5" t="b">
        <v>0</v>
      </c>
      <c r="L49" s="5" t="b">
        <v>1</v>
      </c>
      <c r="M49" s="5" t="b">
        <v>1</v>
      </c>
      <c r="N49" s="5" t="b">
        <v>0</v>
      </c>
      <c r="O49" s="5" t="b">
        <v>1</v>
      </c>
      <c r="P49" s="82" t="b">
        <v>1</v>
      </c>
      <c r="Q49" s="81" t="s">
        <v>129</v>
      </c>
      <c r="R49" s="73" t="s">
        <v>142</v>
      </c>
      <c r="S49" s="73" t="s">
        <v>141</v>
      </c>
      <c r="T49" s="73" t="s">
        <v>141</v>
      </c>
      <c r="U49" s="73" t="s">
        <v>142</v>
      </c>
      <c r="V49" s="73">
        <v>7</v>
      </c>
      <c r="W49" s="73" t="s">
        <v>141</v>
      </c>
      <c r="X49" s="86" t="s">
        <v>147</v>
      </c>
    </row>
    <row r="50" spans="9:24" x14ac:dyDescent="0.25">
      <c r="I50" s="81" t="s">
        <v>23</v>
      </c>
      <c r="J50" s="5" t="b">
        <v>1</v>
      </c>
      <c r="K50" s="5" t="b">
        <v>0</v>
      </c>
      <c r="L50" s="5" t="b">
        <v>1</v>
      </c>
      <c r="M50" s="5" t="b">
        <v>0</v>
      </c>
      <c r="N50" s="5" t="b">
        <v>0</v>
      </c>
      <c r="O50" s="5" t="b">
        <v>1</v>
      </c>
      <c r="P50" s="82" t="b">
        <v>1</v>
      </c>
      <c r="Q50" s="81" t="s">
        <v>23</v>
      </c>
      <c r="R50" s="73" t="s">
        <v>141</v>
      </c>
      <c r="S50" s="73" t="s">
        <v>141</v>
      </c>
      <c r="T50" s="73" t="s">
        <v>142</v>
      </c>
      <c r="U50" s="73">
        <v>7</v>
      </c>
      <c r="V50" s="73" t="s">
        <v>141</v>
      </c>
      <c r="W50" s="73" t="s">
        <v>147</v>
      </c>
      <c r="X50" s="86" t="s">
        <v>142</v>
      </c>
    </row>
    <row r="51" spans="9:24" x14ac:dyDescent="0.25">
      <c r="I51" s="81" t="s">
        <v>24</v>
      </c>
      <c r="J51" s="5" t="b">
        <v>1</v>
      </c>
      <c r="K51" s="5" t="b">
        <v>1</v>
      </c>
      <c r="L51" s="5" t="b">
        <v>1</v>
      </c>
      <c r="M51" s="5" t="b">
        <v>0</v>
      </c>
      <c r="N51" s="5" t="b">
        <v>0</v>
      </c>
      <c r="O51" s="5" t="b">
        <v>1</v>
      </c>
      <c r="P51" s="82" t="b">
        <v>1</v>
      </c>
      <c r="Q51" s="81" t="s">
        <v>24</v>
      </c>
      <c r="R51" s="73" t="s">
        <v>141</v>
      </c>
      <c r="S51" s="73" t="s">
        <v>142</v>
      </c>
      <c r="T51" s="73">
        <v>7</v>
      </c>
      <c r="U51" s="73" t="s">
        <v>141</v>
      </c>
      <c r="V51" s="73" t="s">
        <v>147</v>
      </c>
      <c r="W51" s="73" t="s">
        <v>142</v>
      </c>
      <c r="X51" s="86" t="s">
        <v>141</v>
      </c>
    </row>
    <row r="52" spans="9:24" x14ac:dyDescent="0.25">
      <c r="I52" s="81" t="s">
        <v>22</v>
      </c>
      <c r="J52" s="5" t="b">
        <v>1</v>
      </c>
      <c r="K52" s="5" t="b">
        <v>0</v>
      </c>
      <c r="L52" s="5" t="b">
        <v>1</v>
      </c>
      <c r="M52" s="5" t="b">
        <v>1</v>
      </c>
      <c r="N52" s="5" t="b">
        <v>1</v>
      </c>
      <c r="O52" s="5" t="b">
        <v>0</v>
      </c>
      <c r="P52" s="82" t="b">
        <v>0</v>
      </c>
      <c r="Q52" s="81" t="s">
        <v>22</v>
      </c>
      <c r="R52" s="73" t="s">
        <v>142</v>
      </c>
      <c r="S52" s="73">
        <v>7</v>
      </c>
      <c r="T52" s="73" t="s">
        <v>141</v>
      </c>
      <c r="U52" s="73" t="s">
        <v>147</v>
      </c>
      <c r="V52" s="73" t="s">
        <v>142</v>
      </c>
      <c r="W52" s="73" t="s">
        <v>141</v>
      </c>
      <c r="X52" s="86" t="s">
        <v>141</v>
      </c>
    </row>
    <row r="53" spans="9:24" x14ac:dyDescent="0.25">
      <c r="I53" s="81" t="s">
        <v>19</v>
      </c>
      <c r="J53" s="5" t="b">
        <v>1</v>
      </c>
      <c r="K53" s="5" t="b">
        <v>0</v>
      </c>
      <c r="L53" s="5" t="b">
        <v>1</v>
      </c>
      <c r="M53" s="5" t="b">
        <v>0</v>
      </c>
      <c r="N53" s="5" t="b">
        <v>0</v>
      </c>
      <c r="O53" s="5" t="b">
        <v>0</v>
      </c>
      <c r="P53" s="82" t="b">
        <v>1</v>
      </c>
      <c r="Q53" s="81" t="s">
        <v>19</v>
      </c>
      <c r="R53" s="73">
        <v>7</v>
      </c>
      <c r="S53" s="73" t="s">
        <v>141</v>
      </c>
      <c r="T53" s="73" t="s">
        <v>147</v>
      </c>
      <c r="U53" s="73" t="s">
        <v>142</v>
      </c>
      <c r="V53" s="73" t="s">
        <v>141</v>
      </c>
      <c r="W53" s="73" t="s">
        <v>141</v>
      </c>
      <c r="X53" s="86" t="s">
        <v>142</v>
      </c>
    </row>
    <row r="54" spans="9:24" x14ac:dyDescent="0.25">
      <c r="I54" s="81" t="s">
        <v>156</v>
      </c>
      <c r="J54" s="5" t="b">
        <v>1</v>
      </c>
      <c r="K54" s="5" t="b">
        <v>0</v>
      </c>
      <c r="L54" s="5" t="b">
        <v>1</v>
      </c>
      <c r="M54" s="5" t="b">
        <v>0</v>
      </c>
      <c r="N54" s="5" t="b">
        <v>0</v>
      </c>
      <c r="O54" s="5" t="b">
        <v>1</v>
      </c>
      <c r="P54" s="82" t="b">
        <v>1</v>
      </c>
      <c r="Q54" s="81" t="s">
        <v>156</v>
      </c>
      <c r="R54" s="73" t="s">
        <v>141</v>
      </c>
      <c r="S54" s="73" t="s">
        <v>147</v>
      </c>
      <c r="T54" s="73" t="s">
        <v>142</v>
      </c>
      <c r="U54" s="73" t="s">
        <v>141</v>
      </c>
      <c r="V54" s="73" t="s">
        <v>141</v>
      </c>
      <c r="W54" s="73" t="s">
        <v>142</v>
      </c>
      <c r="X54" s="86">
        <v>7</v>
      </c>
    </row>
    <row r="55" spans="9:24" x14ac:dyDescent="0.25">
      <c r="I55" s="81" t="s">
        <v>25</v>
      </c>
      <c r="J55" s="5" t="b">
        <v>1</v>
      </c>
      <c r="K55" s="5" t="b">
        <v>1</v>
      </c>
      <c r="L55" s="5" t="b">
        <v>1</v>
      </c>
      <c r="M55" s="5" t="b">
        <v>0</v>
      </c>
      <c r="N55" s="5" t="b">
        <v>1</v>
      </c>
      <c r="O55" s="5" t="b">
        <v>0</v>
      </c>
      <c r="P55" s="82" t="b">
        <v>1</v>
      </c>
      <c r="Q55" s="81" t="s">
        <v>25</v>
      </c>
      <c r="R55" s="73" t="s">
        <v>147</v>
      </c>
      <c r="S55" s="73" t="s">
        <v>142</v>
      </c>
      <c r="T55" s="73" t="s">
        <v>141</v>
      </c>
      <c r="U55" s="73" t="s">
        <v>141</v>
      </c>
      <c r="V55" s="73" t="s">
        <v>142</v>
      </c>
      <c r="W55" s="73">
        <v>7</v>
      </c>
      <c r="X55" s="86" t="s">
        <v>141</v>
      </c>
    </row>
    <row r="56" spans="9:24" x14ac:dyDescent="0.25">
      <c r="I56" s="81" t="s">
        <v>33</v>
      </c>
      <c r="J56" s="5" t="b">
        <v>1</v>
      </c>
      <c r="K56" s="5" t="b">
        <v>0</v>
      </c>
      <c r="L56" s="5" t="b">
        <v>1</v>
      </c>
      <c r="M56" s="5" t="b">
        <v>0</v>
      </c>
      <c r="N56" s="5" t="b">
        <v>1</v>
      </c>
      <c r="O56" s="5" t="b">
        <v>0</v>
      </c>
      <c r="P56" s="82" t="b">
        <v>1</v>
      </c>
      <c r="Q56" s="81" t="s">
        <v>33</v>
      </c>
      <c r="R56" s="73" t="s">
        <v>141</v>
      </c>
      <c r="S56" s="73"/>
      <c r="T56" s="73" t="s">
        <v>140</v>
      </c>
      <c r="U56" s="73" t="s">
        <v>146</v>
      </c>
      <c r="V56" s="73" t="s">
        <v>141</v>
      </c>
      <c r="W56" s="73" t="s">
        <v>142</v>
      </c>
      <c r="X56" s="86" t="s">
        <v>141</v>
      </c>
    </row>
    <row r="57" spans="9:24" x14ac:dyDescent="0.25">
      <c r="I57" s="81" t="s">
        <v>77</v>
      </c>
      <c r="J57" s="5" t="b">
        <v>1</v>
      </c>
      <c r="K57" s="5" t="b">
        <v>0</v>
      </c>
      <c r="L57" s="5" t="b">
        <v>1</v>
      </c>
      <c r="M57" s="5" t="b">
        <v>0</v>
      </c>
      <c r="N57" s="5" t="b">
        <v>1</v>
      </c>
      <c r="O57" s="5" t="b">
        <v>0</v>
      </c>
      <c r="P57" s="82" t="b">
        <v>1</v>
      </c>
      <c r="Q57" s="81" t="s">
        <v>77</v>
      </c>
      <c r="R57" s="73" t="s">
        <v>141</v>
      </c>
      <c r="S57" s="73"/>
      <c r="T57" s="73" t="s">
        <v>140</v>
      </c>
      <c r="U57" s="73" t="s">
        <v>146</v>
      </c>
      <c r="V57" s="73" t="s">
        <v>145</v>
      </c>
      <c r="W57" s="73"/>
      <c r="X57" s="86">
        <v>5</v>
      </c>
    </row>
    <row r="58" spans="9:24" x14ac:dyDescent="0.25">
      <c r="I58" s="81" t="s">
        <v>76</v>
      </c>
      <c r="J58" s="5" t="b">
        <v>1</v>
      </c>
      <c r="K58" s="5" t="b">
        <v>0</v>
      </c>
      <c r="L58" s="5" t="b">
        <v>1</v>
      </c>
      <c r="M58" s="5" t="b">
        <v>0</v>
      </c>
      <c r="N58" s="5" t="b">
        <v>1</v>
      </c>
      <c r="O58" s="5" t="b">
        <v>0</v>
      </c>
      <c r="P58" s="82" t="b">
        <v>1</v>
      </c>
      <c r="Q58" s="81" t="s">
        <v>76</v>
      </c>
      <c r="R58" s="73" t="s">
        <v>140</v>
      </c>
      <c r="S58" s="73" t="s">
        <v>146</v>
      </c>
      <c r="T58" s="73" t="s">
        <v>145</v>
      </c>
      <c r="U58" s="73"/>
      <c r="V58" s="73">
        <v>5</v>
      </c>
      <c r="W58" s="73" t="s">
        <v>141</v>
      </c>
      <c r="X58" s="86"/>
    </row>
    <row r="59" spans="9:24" x14ac:dyDescent="0.25">
      <c r="I59" s="81" t="s">
        <v>30</v>
      </c>
      <c r="J59" s="5" t="b">
        <v>1</v>
      </c>
      <c r="K59" s="5" t="b">
        <v>0</v>
      </c>
      <c r="L59" s="5" t="b">
        <v>1</v>
      </c>
      <c r="M59" s="5" t="b">
        <v>0</v>
      </c>
      <c r="N59" s="5" t="b">
        <v>0</v>
      </c>
      <c r="O59" s="5" t="b">
        <v>0</v>
      </c>
      <c r="P59" s="82" t="b">
        <v>1</v>
      </c>
      <c r="Q59" s="81" t="s">
        <v>30</v>
      </c>
      <c r="R59" s="73" t="s">
        <v>158</v>
      </c>
      <c r="S59" s="73" t="s">
        <v>143</v>
      </c>
      <c r="T59" s="73" t="s">
        <v>165</v>
      </c>
      <c r="U59" s="73" t="s">
        <v>141</v>
      </c>
      <c r="V59" s="73">
        <v>7</v>
      </c>
      <c r="W59" s="73" t="s">
        <v>142</v>
      </c>
      <c r="X59" s="86" t="s">
        <v>173</v>
      </c>
    </row>
    <row r="60" spans="9:24" x14ac:dyDescent="0.25">
      <c r="I60" s="81" t="s">
        <v>171</v>
      </c>
      <c r="J60" s="5" t="b">
        <v>1</v>
      </c>
      <c r="K60" s="5" t="b">
        <v>0</v>
      </c>
      <c r="L60" s="5" t="b">
        <v>1</v>
      </c>
      <c r="M60" s="5" t="b">
        <v>0</v>
      </c>
      <c r="N60" s="5" t="b">
        <v>0</v>
      </c>
      <c r="O60" s="5" t="b">
        <v>1</v>
      </c>
      <c r="P60" s="82" t="b">
        <v>1</v>
      </c>
      <c r="Q60" s="81" t="s">
        <v>171</v>
      </c>
      <c r="R60" s="73" t="s">
        <v>142</v>
      </c>
      <c r="S60" s="73" t="s">
        <v>143</v>
      </c>
      <c r="T60" s="73" t="s">
        <v>141</v>
      </c>
      <c r="U60" s="73" t="s">
        <v>158</v>
      </c>
      <c r="V60" s="73" t="s">
        <v>172</v>
      </c>
      <c r="W60" s="73" t="s">
        <v>165</v>
      </c>
      <c r="X60" s="86" t="s">
        <v>173</v>
      </c>
    </row>
    <row r="61" spans="9:24" x14ac:dyDescent="0.25">
      <c r="I61" s="81" t="s">
        <v>29</v>
      </c>
      <c r="J61" s="5" t="b">
        <v>1</v>
      </c>
      <c r="K61" s="5" t="b">
        <v>0</v>
      </c>
      <c r="L61" s="5" t="b">
        <v>1</v>
      </c>
      <c r="M61" s="5" t="b">
        <v>0</v>
      </c>
      <c r="N61" s="5" t="b">
        <v>0</v>
      </c>
      <c r="O61" s="5" t="b">
        <v>0</v>
      </c>
      <c r="P61" s="82" t="b">
        <v>1</v>
      </c>
      <c r="Q61" s="81" t="s">
        <v>29</v>
      </c>
      <c r="R61" s="73" t="s">
        <v>158</v>
      </c>
      <c r="S61" s="73" t="s">
        <v>141</v>
      </c>
      <c r="T61" s="73" t="s">
        <v>144</v>
      </c>
      <c r="U61" s="73">
        <v>7</v>
      </c>
      <c r="V61" s="73">
        <v>7</v>
      </c>
      <c r="W61" s="73" t="s">
        <v>143</v>
      </c>
      <c r="X61" s="86" t="s">
        <v>143</v>
      </c>
    </row>
    <row r="62" spans="9:24" x14ac:dyDescent="0.25">
      <c r="I62" s="81" t="s">
        <v>179</v>
      </c>
      <c r="J62" s="5" t="b">
        <v>1</v>
      </c>
      <c r="K62" s="5" t="b">
        <v>1</v>
      </c>
      <c r="L62" s="5" t="b">
        <v>1</v>
      </c>
      <c r="M62" s="5" t="b">
        <v>0</v>
      </c>
      <c r="N62" s="5" t="b">
        <v>0</v>
      </c>
      <c r="O62" s="5" t="b">
        <v>1</v>
      </c>
      <c r="P62" s="82" t="b">
        <v>1</v>
      </c>
      <c r="Q62" s="81" t="s">
        <v>179</v>
      </c>
      <c r="R62" s="73" t="s">
        <v>142</v>
      </c>
      <c r="S62" s="73" t="s">
        <v>142</v>
      </c>
      <c r="T62" s="73" t="s">
        <v>180</v>
      </c>
      <c r="U62" s="73" t="s">
        <v>158</v>
      </c>
      <c r="V62" s="73" t="s">
        <v>181</v>
      </c>
      <c r="W62" s="73" t="s">
        <v>165</v>
      </c>
      <c r="X62" s="86" t="s">
        <v>170</v>
      </c>
    </row>
    <row r="63" spans="9:24" x14ac:dyDescent="0.25">
      <c r="I63" s="81" t="s">
        <v>174</v>
      </c>
      <c r="J63" s="5" t="b">
        <v>1</v>
      </c>
      <c r="K63" s="5" t="b">
        <v>1</v>
      </c>
      <c r="L63" s="5" t="b">
        <v>1</v>
      </c>
      <c r="M63" s="5" t="b">
        <v>1</v>
      </c>
      <c r="N63" s="5" t="b">
        <v>0</v>
      </c>
      <c r="O63" s="5" t="b">
        <v>0</v>
      </c>
      <c r="P63" s="82" t="b">
        <v>1</v>
      </c>
      <c r="Q63" s="81" t="s">
        <v>174</v>
      </c>
      <c r="R63" s="73" t="s">
        <v>172</v>
      </c>
      <c r="S63" s="73" t="s">
        <v>173</v>
      </c>
      <c r="T63" s="73" t="s">
        <v>175</v>
      </c>
      <c r="U63" s="73" t="s">
        <v>147</v>
      </c>
      <c r="V63" s="73" t="s">
        <v>176</v>
      </c>
      <c r="W63" s="73" t="s">
        <v>141</v>
      </c>
      <c r="X63" s="86" t="s">
        <v>177</v>
      </c>
    </row>
    <row r="64" spans="9:24" x14ac:dyDescent="0.25">
      <c r="I64" s="81" t="s">
        <v>157</v>
      </c>
      <c r="J64" s="5" t="b">
        <v>1</v>
      </c>
      <c r="K64" s="5" t="b">
        <v>1</v>
      </c>
      <c r="L64" s="5" t="b">
        <v>1</v>
      </c>
      <c r="M64" s="5" t="b">
        <v>1</v>
      </c>
      <c r="N64" s="5" t="b">
        <v>0</v>
      </c>
      <c r="O64" s="5" t="b">
        <v>0</v>
      </c>
      <c r="P64" s="82" t="b">
        <v>1</v>
      </c>
      <c r="Q64" s="81" t="s">
        <v>157</v>
      </c>
      <c r="R64" s="73" t="s">
        <v>144</v>
      </c>
      <c r="S64" s="73" t="s">
        <v>142</v>
      </c>
      <c r="T64" s="73" t="s">
        <v>160</v>
      </c>
      <c r="U64" s="73" t="s">
        <v>158</v>
      </c>
      <c r="V64" s="73" t="s">
        <v>159</v>
      </c>
      <c r="W64" s="73" t="s">
        <v>166</v>
      </c>
      <c r="X64" s="86" t="s">
        <v>162</v>
      </c>
    </row>
    <row r="65" spans="9:24" x14ac:dyDescent="0.25">
      <c r="I65" s="81" t="s">
        <v>163</v>
      </c>
      <c r="J65" s="5" t="b">
        <v>1</v>
      </c>
      <c r="K65" s="5" t="b">
        <v>1</v>
      </c>
      <c r="L65" s="5" t="b">
        <v>1</v>
      </c>
      <c r="M65" s="5" t="b">
        <v>0</v>
      </c>
      <c r="N65" s="5" t="b">
        <v>0</v>
      </c>
      <c r="O65" s="5" t="b">
        <v>1</v>
      </c>
      <c r="P65" s="82" t="b">
        <v>1</v>
      </c>
      <c r="Q65" s="81" t="s">
        <v>163</v>
      </c>
      <c r="R65" s="73" t="s">
        <v>158</v>
      </c>
      <c r="S65" s="73" t="s">
        <v>165</v>
      </c>
      <c r="T65" s="73" t="s">
        <v>166</v>
      </c>
      <c r="U65" s="73" t="s">
        <v>161</v>
      </c>
      <c r="V65" s="73" t="s">
        <v>167</v>
      </c>
      <c r="W65" s="73" t="s">
        <v>143</v>
      </c>
      <c r="X65" s="86" t="s">
        <v>168</v>
      </c>
    </row>
    <row r="66" spans="9:24" x14ac:dyDescent="0.25">
      <c r="I66" s="81" t="s">
        <v>164</v>
      </c>
      <c r="J66" s="5" t="b">
        <v>1</v>
      </c>
      <c r="K66" s="5" t="b">
        <v>1</v>
      </c>
      <c r="L66" s="5" t="b">
        <v>1</v>
      </c>
      <c r="M66" s="5" t="b">
        <v>0</v>
      </c>
      <c r="N66" s="5" t="b">
        <v>0</v>
      </c>
      <c r="O66" s="5" t="b">
        <v>1</v>
      </c>
      <c r="P66" s="82" t="b">
        <v>1</v>
      </c>
      <c r="Q66" s="81" t="s">
        <v>164</v>
      </c>
      <c r="R66" s="73" t="s">
        <v>158</v>
      </c>
      <c r="S66" s="73" t="s">
        <v>142</v>
      </c>
      <c r="T66" s="73" t="s">
        <v>169</v>
      </c>
      <c r="U66" s="73" t="s">
        <v>143</v>
      </c>
      <c r="V66" s="73" t="s">
        <v>167</v>
      </c>
      <c r="W66" s="73" t="s">
        <v>142</v>
      </c>
      <c r="X66" s="86" t="s">
        <v>170</v>
      </c>
    </row>
    <row r="67" spans="9:24" x14ac:dyDescent="0.25">
      <c r="I67" s="81" t="s">
        <v>132</v>
      </c>
      <c r="J67" s="5" t="b">
        <v>1</v>
      </c>
      <c r="K67" s="5" t="b">
        <v>0</v>
      </c>
      <c r="L67" s="5" t="b">
        <v>1</v>
      </c>
      <c r="M67" s="5" t="b">
        <v>0</v>
      </c>
      <c r="N67" s="5" t="b">
        <v>1</v>
      </c>
      <c r="O67" s="5" t="b">
        <v>0</v>
      </c>
      <c r="P67" s="82" t="b">
        <v>1</v>
      </c>
      <c r="Q67" s="81" t="s">
        <v>132</v>
      </c>
      <c r="R67" s="73" t="s">
        <v>173</v>
      </c>
      <c r="S67" s="73"/>
      <c r="T67" s="73" t="s">
        <v>173</v>
      </c>
      <c r="U67" s="73"/>
      <c r="V67" s="73" t="s">
        <v>173</v>
      </c>
      <c r="W67" s="73"/>
      <c r="X67" s="86" t="s">
        <v>173</v>
      </c>
    </row>
    <row r="68" spans="9:24" x14ac:dyDescent="0.25">
      <c r="I68" s="81" t="s">
        <v>150</v>
      </c>
      <c r="J68" s="5" t="b">
        <v>1</v>
      </c>
      <c r="K68" s="5" t="b">
        <v>1</v>
      </c>
      <c r="L68" s="5" t="b">
        <v>1</v>
      </c>
      <c r="M68" s="5" t="b">
        <v>0</v>
      </c>
      <c r="N68" s="5" t="b">
        <v>1</v>
      </c>
      <c r="O68" s="5" t="b">
        <v>0</v>
      </c>
      <c r="P68" s="82" t="b">
        <v>1</v>
      </c>
      <c r="Q68" s="81" t="s">
        <v>150</v>
      </c>
      <c r="R68" s="73" t="s">
        <v>165</v>
      </c>
      <c r="S68" s="73" t="s">
        <v>154</v>
      </c>
      <c r="T68" s="73" t="s">
        <v>142</v>
      </c>
      <c r="U68" s="73"/>
      <c r="V68" s="73" t="s">
        <v>151</v>
      </c>
      <c r="W68" s="73" t="s">
        <v>155</v>
      </c>
      <c r="X68" s="86">
        <v>6</v>
      </c>
    </row>
    <row r="69" spans="9:24" x14ac:dyDescent="0.25">
      <c r="I69" s="81" t="s">
        <v>130</v>
      </c>
      <c r="J69" s="5" t="b">
        <v>1</v>
      </c>
      <c r="K69" s="5" t="b">
        <v>0</v>
      </c>
      <c r="L69" s="5" t="b">
        <v>1</v>
      </c>
      <c r="M69" s="5" t="b">
        <v>0</v>
      </c>
      <c r="N69" s="5" t="b">
        <v>1</v>
      </c>
      <c r="O69" s="5" t="b">
        <v>0</v>
      </c>
      <c r="P69" s="82" t="b">
        <v>1</v>
      </c>
      <c r="Q69" s="81" t="s">
        <v>130</v>
      </c>
      <c r="R69" s="73" t="s">
        <v>142</v>
      </c>
      <c r="S69" s="73"/>
      <c r="T69" s="73" t="s">
        <v>141</v>
      </c>
      <c r="U69" s="73"/>
      <c r="V69" s="73">
        <v>7</v>
      </c>
      <c r="W69" s="73"/>
      <c r="X69" s="86" t="s">
        <v>147</v>
      </c>
    </row>
    <row r="70" spans="9:24" x14ac:dyDescent="0.25">
      <c r="I70" s="81" t="s">
        <v>131</v>
      </c>
      <c r="J70" s="167" t="b">
        <v>1</v>
      </c>
      <c r="K70" s="167" t="b">
        <v>0</v>
      </c>
      <c r="L70" s="167" t="b">
        <v>1</v>
      </c>
      <c r="M70" s="167" t="b">
        <v>0</v>
      </c>
      <c r="N70" s="167" t="b">
        <v>1</v>
      </c>
      <c r="O70" s="167" t="b">
        <v>0</v>
      </c>
      <c r="P70" s="82" t="b">
        <v>1</v>
      </c>
      <c r="Q70" s="81" t="s">
        <v>131</v>
      </c>
      <c r="R70" s="168" t="s">
        <v>141</v>
      </c>
      <c r="S70" s="168"/>
      <c r="T70" s="168" t="s">
        <v>142</v>
      </c>
      <c r="U70" s="168"/>
      <c r="V70" s="168" t="s">
        <v>141</v>
      </c>
      <c r="W70" s="168"/>
      <c r="X70" s="86">
        <v>7</v>
      </c>
    </row>
    <row r="71" spans="9:24" ht="18.75" customHeight="1" x14ac:dyDescent="0.25">
      <c r="I71" s="81" t="s">
        <v>208</v>
      </c>
      <c r="J71" s="167" t="b">
        <v>1</v>
      </c>
      <c r="K71" s="167" t="b">
        <v>0</v>
      </c>
      <c r="L71" s="167" t="b">
        <v>1</v>
      </c>
      <c r="M71" s="167" t="b">
        <v>0</v>
      </c>
      <c r="N71" s="167" t="b">
        <v>1</v>
      </c>
      <c r="O71" s="167" t="b">
        <v>0</v>
      </c>
      <c r="P71" s="82" t="b">
        <v>0</v>
      </c>
      <c r="Q71" s="81" t="s">
        <v>208</v>
      </c>
      <c r="R71" s="168" t="s">
        <v>142</v>
      </c>
      <c r="S71" s="168"/>
      <c r="T71" s="168" t="s">
        <v>141</v>
      </c>
      <c r="U71" s="168"/>
      <c r="V71" s="168">
        <v>7</v>
      </c>
      <c r="W71" s="168"/>
      <c r="X71" s="86"/>
    </row>
    <row r="72" spans="9:24" ht="18.75" customHeight="1" thickBot="1" x14ac:dyDescent="0.3">
      <c r="I72" s="83" t="s">
        <v>209</v>
      </c>
      <c r="J72" s="84" t="b">
        <v>1</v>
      </c>
      <c r="K72" s="84" t="b">
        <v>0</v>
      </c>
      <c r="L72" s="84" t="b">
        <v>1</v>
      </c>
      <c r="M72" s="84" t="b">
        <v>0</v>
      </c>
      <c r="N72" s="84" t="b">
        <v>1</v>
      </c>
      <c r="O72" s="84" t="b">
        <v>0</v>
      </c>
      <c r="P72" s="85" t="b">
        <v>0</v>
      </c>
      <c r="Q72" s="83" t="s">
        <v>209</v>
      </c>
      <c r="R72" s="88" t="s">
        <v>141</v>
      </c>
      <c r="S72" s="88"/>
      <c r="T72" s="88" t="s">
        <v>142</v>
      </c>
      <c r="U72" s="88"/>
      <c r="V72" s="88" t="s">
        <v>141</v>
      </c>
      <c r="W72" s="88"/>
      <c r="X72" s="94"/>
    </row>
    <row r="73" spans="9:24" ht="18.75" customHeight="1" thickTop="1" x14ac:dyDescent="0.25"/>
    <row r="74" spans="9:24" ht="18.75" customHeight="1" thickBot="1" x14ac:dyDescent="0.3"/>
    <row r="75" spans="9:24" ht="18.75" customHeight="1" thickTop="1" x14ac:dyDescent="0.25">
      <c r="I75" s="104" t="s">
        <v>190</v>
      </c>
      <c r="J75" s="105">
        <v>1</v>
      </c>
      <c r="K75" s="105">
        <v>2</v>
      </c>
      <c r="L75" s="105">
        <v>3</v>
      </c>
      <c r="M75" s="105">
        <v>4</v>
      </c>
      <c r="N75" s="105">
        <v>5</v>
      </c>
      <c r="O75" s="105">
        <v>6</v>
      </c>
      <c r="P75" s="106">
        <v>7</v>
      </c>
      <c r="Q75" s="104" t="s">
        <v>199</v>
      </c>
      <c r="R75" s="105">
        <v>1</v>
      </c>
      <c r="S75" s="105">
        <v>2</v>
      </c>
      <c r="T75" s="105">
        <v>3</v>
      </c>
      <c r="U75" s="105">
        <v>4</v>
      </c>
      <c r="V75" s="105">
        <v>5</v>
      </c>
      <c r="W75" s="105">
        <v>6</v>
      </c>
      <c r="X75" s="106">
        <v>7</v>
      </c>
    </row>
    <row r="76" spans="9:24" ht="18.75" customHeight="1" x14ac:dyDescent="0.25">
      <c r="I76" s="110" t="s">
        <v>200</v>
      </c>
      <c r="J76" s="6" t="b">
        <f>HLOOKUP(Fretboards!F$1, Model!$J$48:$P$72, MATCH($G$4, Model!$I$48:$I$72, 0))</f>
        <v>1</v>
      </c>
      <c r="K76" s="6" t="b">
        <f>HLOOKUP(Fretboards!G$1, Model!$J$48:$P$72, MATCH($G$4, Model!$I$48:$I$72, 0))</f>
        <v>0</v>
      </c>
      <c r="L76" s="6" t="b">
        <f>HLOOKUP(Fretboards!H$1, Model!$J$48:$P$72, MATCH($G$4, Model!$I$48:$I$72, 0))</f>
        <v>1</v>
      </c>
      <c r="M76" s="6" t="b">
        <f>HLOOKUP(Fretboards!I$1, Model!$J$48:$P$72, MATCH($G$4, Model!$I$48:$I$72, 0))</f>
        <v>0</v>
      </c>
      <c r="N76" s="6" t="b">
        <f>HLOOKUP(Fretboards!J$1, Model!$J$48:$P$72, MATCH($G$4, Model!$I$48:$I$72, 0))</f>
        <v>1</v>
      </c>
      <c r="O76" s="6" t="b">
        <f>HLOOKUP(Fretboards!K$1, Model!$J$48:$P$72, MATCH($G$4, Model!$I$48:$I$72, 0))</f>
        <v>0</v>
      </c>
      <c r="P76" s="107" t="b">
        <f>HLOOKUP(Fretboards!L$1, Model!$J$48:$P$72, MATCH($G$4, Model!$I$48:$I$72, 0))</f>
        <v>0</v>
      </c>
      <c r="Q76" s="110" t="s">
        <v>200</v>
      </c>
      <c r="R76" s="6" t="b">
        <f>HLOOKUP(R75, Model!$J$48:$P$72, MATCH($G$6, Model!$I$48:$I$72, 0))</f>
        <v>1</v>
      </c>
      <c r="S76" s="6" t="b">
        <f>HLOOKUP(S75, Model!$J$48:$P$72, MATCH($G$6, Model!$I$48:$I$72, 0))</f>
        <v>0</v>
      </c>
      <c r="T76" s="6" t="b">
        <f>HLOOKUP(T75, Model!$J$48:$P$72, MATCH($G$6, Model!$I$48:$I$72, 0))</f>
        <v>1</v>
      </c>
      <c r="U76" s="6" t="b">
        <f>HLOOKUP(U75, Model!$J$48:$P$72, MATCH($G$6, Model!$I$48:$I$72, 0))</f>
        <v>0</v>
      </c>
      <c r="V76" s="6" t="b">
        <f>HLOOKUP(V75, Model!$J$48:$P$72, MATCH($G$6, Model!$I$48:$I$72, 0))</f>
        <v>0</v>
      </c>
      <c r="W76" s="6" t="b">
        <f>HLOOKUP(W75, Model!$J$48:$P$72, MATCH($G$6, Model!$I$48:$I$72, 0))</f>
        <v>1</v>
      </c>
      <c r="X76" s="107" t="b">
        <f>HLOOKUP(X75, Model!$J$48:$P$72, MATCH($G$6, Model!$I$48:$I$72, 0))</f>
        <v>1</v>
      </c>
    </row>
    <row r="77" spans="9:24" ht="18.75" customHeight="1" x14ac:dyDescent="0.25">
      <c r="I77" s="110" t="s">
        <v>191</v>
      </c>
      <c r="J77" s="6" t="b">
        <v>1</v>
      </c>
      <c r="K77" s="6" t="b">
        <v>0</v>
      </c>
      <c r="L77" s="6" t="b">
        <v>1</v>
      </c>
      <c r="M77" s="6" t="b">
        <v>0</v>
      </c>
      <c r="N77" s="6" t="b">
        <v>1</v>
      </c>
      <c r="O77" s="6" t="b">
        <v>0</v>
      </c>
      <c r="P77" s="107" t="b">
        <v>1</v>
      </c>
      <c r="Q77" s="110" t="s">
        <v>191</v>
      </c>
      <c r="R77" s="6" t="b">
        <v>1</v>
      </c>
      <c r="S77" s="6" t="b">
        <v>0</v>
      </c>
      <c r="T77" s="6" t="b">
        <v>1</v>
      </c>
      <c r="U77" s="6" t="b">
        <v>0</v>
      </c>
      <c r="V77" s="6" t="b">
        <v>1</v>
      </c>
      <c r="W77" s="6" t="b">
        <v>0</v>
      </c>
      <c r="X77" s="107" t="b">
        <v>1</v>
      </c>
    </row>
    <row r="78" spans="9:24" ht="18.75" customHeight="1" x14ac:dyDescent="0.25">
      <c r="I78" s="110" t="s">
        <v>192</v>
      </c>
      <c r="J78" s="6" t="b">
        <v>1</v>
      </c>
      <c r="K78" s="6" t="b">
        <v>1</v>
      </c>
      <c r="L78" s="6" t="b">
        <v>0</v>
      </c>
      <c r="M78" s="6" t="b">
        <v>1</v>
      </c>
      <c r="N78" s="6" t="b">
        <v>0</v>
      </c>
      <c r="O78" s="6" t="b">
        <v>1</v>
      </c>
      <c r="P78" s="107" t="b">
        <v>0</v>
      </c>
      <c r="Q78" s="110" t="s">
        <v>192</v>
      </c>
      <c r="R78" s="6" t="b">
        <v>1</v>
      </c>
      <c r="S78" s="6" t="b">
        <v>1</v>
      </c>
      <c r="T78" s="6" t="b">
        <v>0</v>
      </c>
      <c r="U78" s="6" t="b">
        <v>1</v>
      </c>
      <c r="V78" s="6" t="b">
        <v>0</v>
      </c>
      <c r="W78" s="6" t="b">
        <v>1</v>
      </c>
      <c r="X78" s="107" t="b">
        <v>0</v>
      </c>
    </row>
    <row r="79" spans="9:24" ht="18.75" customHeight="1" x14ac:dyDescent="0.25">
      <c r="I79" s="110" t="s">
        <v>193</v>
      </c>
      <c r="J79" s="6" t="b">
        <v>0</v>
      </c>
      <c r="K79" s="6" t="b">
        <v>1</v>
      </c>
      <c r="L79" s="6" t="b">
        <v>1</v>
      </c>
      <c r="M79" s="6" t="b">
        <v>0</v>
      </c>
      <c r="N79" s="6" t="b">
        <v>1</v>
      </c>
      <c r="O79" s="6" t="b">
        <v>0</v>
      </c>
      <c r="P79" s="107" t="b">
        <v>1</v>
      </c>
      <c r="Q79" s="110" t="s">
        <v>193</v>
      </c>
      <c r="R79" s="6" t="b">
        <v>0</v>
      </c>
      <c r="S79" s="6" t="b">
        <v>1</v>
      </c>
      <c r="T79" s="6" t="b">
        <v>1</v>
      </c>
      <c r="U79" s="6" t="b">
        <v>0</v>
      </c>
      <c r="V79" s="6" t="b">
        <v>1</v>
      </c>
      <c r="W79" s="6" t="b">
        <v>0</v>
      </c>
      <c r="X79" s="107" t="b">
        <v>1</v>
      </c>
    </row>
    <row r="80" spans="9:24" x14ac:dyDescent="0.25">
      <c r="I80" s="110" t="s">
        <v>194</v>
      </c>
      <c r="J80" s="6" t="b">
        <v>1</v>
      </c>
      <c r="K80" s="6" t="b">
        <v>0</v>
      </c>
      <c r="L80" s="6" t="b">
        <v>1</v>
      </c>
      <c r="M80" s="6" t="b">
        <v>1</v>
      </c>
      <c r="N80" s="6" t="b">
        <v>0</v>
      </c>
      <c r="O80" s="6" t="b">
        <v>1</v>
      </c>
      <c r="P80" s="107" t="b">
        <v>0</v>
      </c>
      <c r="Q80" s="110" t="s">
        <v>194</v>
      </c>
      <c r="R80" s="6" t="b">
        <v>1</v>
      </c>
      <c r="S80" s="6" t="b">
        <v>0</v>
      </c>
      <c r="T80" s="6" t="b">
        <v>1</v>
      </c>
      <c r="U80" s="6" t="b">
        <v>1</v>
      </c>
      <c r="V80" s="6" t="b">
        <v>0</v>
      </c>
      <c r="W80" s="6" t="b">
        <v>1</v>
      </c>
      <c r="X80" s="107" t="b">
        <v>0</v>
      </c>
    </row>
    <row r="81" spans="9:24" x14ac:dyDescent="0.25">
      <c r="I81" s="110" t="s">
        <v>195</v>
      </c>
      <c r="J81" s="6" t="b">
        <v>0</v>
      </c>
      <c r="K81" s="6" t="b">
        <v>1</v>
      </c>
      <c r="L81" s="6" t="b">
        <v>0</v>
      </c>
      <c r="M81" s="6" t="b">
        <v>1</v>
      </c>
      <c r="N81" s="6" t="b">
        <v>1</v>
      </c>
      <c r="O81" s="6" t="b">
        <v>0</v>
      </c>
      <c r="P81" s="107" t="b">
        <v>1</v>
      </c>
      <c r="Q81" s="110" t="s">
        <v>195</v>
      </c>
      <c r="R81" s="6" t="b">
        <v>0</v>
      </c>
      <c r="S81" s="6" t="b">
        <v>1</v>
      </c>
      <c r="T81" s="6" t="b">
        <v>0</v>
      </c>
      <c r="U81" s="6" t="b">
        <v>1</v>
      </c>
      <c r="V81" s="6" t="b">
        <v>1</v>
      </c>
      <c r="W81" s="6" t="b">
        <v>0</v>
      </c>
      <c r="X81" s="107" t="b">
        <v>1</v>
      </c>
    </row>
    <row r="82" spans="9:24" x14ac:dyDescent="0.25">
      <c r="I82" s="110" t="s">
        <v>196</v>
      </c>
      <c r="J82" s="6" t="b">
        <v>1</v>
      </c>
      <c r="K82" s="6" t="b">
        <v>0</v>
      </c>
      <c r="L82" s="6" t="b">
        <v>1</v>
      </c>
      <c r="M82" s="6" t="b">
        <v>0</v>
      </c>
      <c r="N82" s="6" t="b">
        <v>1</v>
      </c>
      <c r="O82" s="6" t="b">
        <v>1</v>
      </c>
      <c r="P82" s="107" t="b">
        <v>0</v>
      </c>
      <c r="Q82" s="110" t="s">
        <v>196</v>
      </c>
      <c r="R82" s="6" t="b">
        <v>1</v>
      </c>
      <c r="S82" s="6" t="b">
        <v>0</v>
      </c>
      <c r="T82" s="6" t="b">
        <v>1</v>
      </c>
      <c r="U82" s="6" t="b">
        <v>0</v>
      </c>
      <c r="V82" s="6" t="b">
        <v>1</v>
      </c>
      <c r="W82" s="6" t="b">
        <v>1</v>
      </c>
      <c r="X82" s="107" t="b">
        <v>0</v>
      </c>
    </row>
    <row r="83" spans="9:24" x14ac:dyDescent="0.25">
      <c r="I83" s="110" t="s">
        <v>197</v>
      </c>
      <c r="J83" s="6" t="b">
        <v>0</v>
      </c>
      <c r="K83" s="6" t="b">
        <v>1</v>
      </c>
      <c r="L83" s="6" t="b">
        <v>0</v>
      </c>
      <c r="M83" s="6" t="b">
        <v>1</v>
      </c>
      <c r="N83" s="6" t="b">
        <v>0</v>
      </c>
      <c r="O83" s="6" t="b">
        <v>1</v>
      </c>
      <c r="P83" s="107" t="b">
        <v>1</v>
      </c>
      <c r="Q83" s="110" t="s">
        <v>197</v>
      </c>
      <c r="R83" s="6" t="b">
        <v>0</v>
      </c>
      <c r="S83" s="6" t="b">
        <v>1</v>
      </c>
      <c r="T83" s="6" t="b">
        <v>0</v>
      </c>
      <c r="U83" s="6" t="b">
        <v>1</v>
      </c>
      <c r="V83" s="6" t="b">
        <v>0</v>
      </c>
      <c r="W83" s="6" t="b">
        <v>1</v>
      </c>
      <c r="X83" s="107" t="b">
        <v>1</v>
      </c>
    </row>
    <row r="84" spans="9:24" ht="21" customHeight="1" x14ac:dyDescent="0.25">
      <c r="I84" s="110" t="s">
        <v>202</v>
      </c>
      <c r="J84" s="6" t="b">
        <v>1</v>
      </c>
      <c r="K84" s="6" t="b">
        <v>1</v>
      </c>
      <c r="L84" s="6" t="b">
        <v>1</v>
      </c>
      <c r="M84" s="6" t="b">
        <v>1</v>
      </c>
      <c r="N84" s="6" t="b">
        <v>1</v>
      </c>
      <c r="O84" s="6" t="b">
        <v>1</v>
      </c>
      <c r="P84" s="107" t="b">
        <v>1</v>
      </c>
      <c r="Q84" s="110" t="s">
        <v>202</v>
      </c>
      <c r="R84" s="6" t="b">
        <v>1</v>
      </c>
      <c r="S84" s="6" t="b">
        <v>1</v>
      </c>
      <c r="T84" s="6" t="b">
        <v>1</v>
      </c>
      <c r="U84" s="6" t="b">
        <v>1</v>
      </c>
      <c r="V84" s="6" t="b">
        <v>1</v>
      </c>
      <c r="W84" s="6" t="b">
        <v>1</v>
      </c>
      <c r="X84" s="107" t="b">
        <v>1</v>
      </c>
    </row>
    <row r="85" spans="9:24" ht="39" customHeight="1" thickBot="1" x14ac:dyDescent="0.3">
      <c r="I85" s="111" t="s">
        <v>201</v>
      </c>
      <c r="J85" s="108" t="b">
        <v>0</v>
      </c>
      <c r="K85" s="108" t="b">
        <v>0</v>
      </c>
      <c r="L85" s="108" t="b">
        <v>0</v>
      </c>
      <c r="M85" s="108" t="b">
        <v>0</v>
      </c>
      <c r="N85" s="108" t="b">
        <v>0</v>
      </c>
      <c r="O85" s="108" t="b">
        <v>0</v>
      </c>
      <c r="P85" s="109" t="b">
        <v>0</v>
      </c>
      <c r="Q85" s="111" t="s">
        <v>201</v>
      </c>
      <c r="R85" s="108" t="b">
        <v>0</v>
      </c>
      <c r="S85" s="108" t="b">
        <v>0</v>
      </c>
      <c r="T85" s="108" t="b">
        <v>0</v>
      </c>
      <c r="U85" s="108" t="b">
        <v>0</v>
      </c>
      <c r="V85" s="108" t="b">
        <v>0</v>
      </c>
      <c r="W85" s="108" t="b">
        <v>0</v>
      </c>
      <c r="X85" s="109" t="b">
        <v>0</v>
      </c>
    </row>
    <row r="86" spans="9:24" ht="9" customHeight="1" thickTop="1" x14ac:dyDescent="0.25"/>
    <row r="87" spans="9:24" ht="39" customHeight="1" thickBot="1" x14ac:dyDescent="0.3"/>
    <row r="88" spans="9:24" ht="9" customHeight="1" thickTop="1" x14ac:dyDescent="0.25">
      <c r="I88" s="126" t="s">
        <v>1</v>
      </c>
      <c r="J88" s="127">
        <v>1</v>
      </c>
      <c r="K88" s="127">
        <v>2</v>
      </c>
      <c r="L88" s="127">
        <v>3</v>
      </c>
      <c r="M88" s="127">
        <v>4</v>
      </c>
      <c r="N88" s="127">
        <v>5</v>
      </c>
      <c r="O88" s="127">
        <v>6</v>
      </c>
      <c r="P88" s="128">
        <v>7</v>
      </c>
    </row>
    <row r="89" spans="9:24" ht="39" customHeight="1" x14ac:dyDescent="0.25">
      <c r="I89" s="129" t="s">
        <v>203</v>
      </c>
      <c r="J89" s="116"/>
      <c r="K89" s="117"/>
      <c r="L89" s="118"/>
      <c r="M89" s="119"/>
      <c r="N89" s="120"/>
      <c r="O89" s="121"/>
      <c r="P89" s="130"/>
    </row>
    <row r="90" spans="9:24" x14ac:dyDescent="0.25">
      <c r="I90" s="129"/>
      <c r="P90" s="131"/>
    </row>
    <row r="91" spans="9:24" x14ac:dyDescent="0.25">
      <c r="I91" s="129" t="s">
        <v>204</v>
      </c>
      <c r="J91" s="116"/>
      <c r="K91" s="125"/>
      <c r="L91" s="123"/>
      <c r="M91" s="122"/>
      <c r="N91" s="120"/>
      <c r="O91" s="124"/>
      <c r="P91" s="130"/>
    </row>
    <row r="92" spans="9:24" x14ac:dyDescent="0.25">
      <c r="I92" s="132"/>
      <c r="P92" s="131"/>
    </row>
    <row r="93" spans="9:24" ht="21.75" thickBot="1" x14ac:dyDescent="0.3">
      <c r="I93" s="133" t="s">
        <v>205</v>
      </c>
      <c r="J93" s="134"/>
      <c r="K93" s="135"/>
      <c r="L93" s="136"/>
      <c r="M93" s="137"/>
      <c r="N93" s="138"/>
      <c r="O93" s="139"/>
      <c r="P93" s="140"/>
    </row>
    <row r="94" spans="9:24" ht="21.75" thickTop="1" x14ac:dyDescent="0.25"/>
  </sheetData>
  <mergeCells count="5">
    <mergeCell ref="I9:P10"/>
    <mergeCell ref="I1:P1"/>
    <mergeCell ref="F3:H3"/>
    <mergeCell ref="F5:H5"/>
    <mergeCell ref="F1:H1"/>
  </mergeCells>
  <conditionalFormatting sqref="J17:P17">
    <cfRule type="expression" dxfId="26" priority="57">
      <formula>AND($O$8=TRUE, SEARCH("6", J17))</formula>
    </cfRule>
    <cfRule type="expression" dxfId="25" priority="58">
      <formula>AND($J$8=TRUE, SEARCH("1", J17))</formula>
    </cfRule>
    <cfRule type="expression" dxfId="24" priority="59">
      <formula>AND($K$8=TRUE, SEARCH("2", J17))</formula>
    </cfRule>
    <cfRule type="expression" dxfId="23" priority="60">
      <formula>AND($L$8=TRUE, SEARCH("3", J17))</formula>
    </cfRule>
    <cfRule type="expression" dxfId="22" priority="61">
      <formula>AND($M$8=TRUE, SEARCH("4", J17))</formula>
    </cfRule>
    <cfRule type="expression" dxfId="21" priority="62">
      <formula>AND($N$8=TRUE, SEARCH("5", J17))</formula>
    </cfRule>
    <cfRule type="expression" dxfId="20" priority="63">
      <formula>AND($P$8=TRUE, SEARCH("7", J17))</formula>
    </cfRule>
  </conditionalFormatting>
  <conditionalFormatting sqref="J8:P8">
    <cfRule type="expression" dxfId="19" priority="1709">
      <formula>AND($K$23=TRUE, SEARCH("6", J8))</formula>
    </cfRule>
    <cfRule type="expression" dxfId="18" priority="1710">
      <formula>AND($E$21=TRUE, SEARCH("1", J8))</formula>
    </cfRule>
    <cfRule type="expression" dxfId="17" priority="1711">
      <formula>AND($F$21=TRUE, SEARCH("2", J8))</formula>
    </cfRule>
    <cfRule type="expression" dxfId="16" priority="1712">
      <formula>AND($G$21=TRUE, SEARCH("3", J8))</formula>
    </cfRule>
    <cfRule type="expression" dxfId="15" priority="1713">
      <formula>AND($I$23=TRUE, SEARCH("4", J8))</formula>
    </cfRule>
    <cfRule type="expression" dxfId="14" priority="1714">
      <formula>AND($J$23=TRUE, SEARCH("5", J8))</formula>
    </cfRule>
    <cfRule type="expression" dxfId="13" priority="1715">
      <formula>AND($L$23=TRUE, SEARCH("7", J8))</formula>
    </cfRule>
  </conditionalFormatting>
  <dataValidations count="1">
    <dataValidation type="list" allowBlank="1" showInputMessage="1" showErrorMessage="1" sqref="J76:P85 R76:X85 J49:P72" xr:uid="{9E77CF2C-8DC6-4DA2-8C23-71D2EAF5B912}">
      <formula1>"TRUE,FALSE"</formula1>
    </dataValidation>
  </dataValidations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5 2 9 5 a 6 f - e c 0 d - 4 6 9 9 - 8 6 3 6 - 9 0 8 0 5 9 8 8 5 7 0 8 "   x m l n s = " h t t p : / / s c h e m a s . m i c r o s o f t . c o m / D a t a M a s h u p " > A A A A A B c D A A B Q S w M E F A A C A A g A d E x l U E O x 9 u O n A A A A + A A A A B I A H A B D b 2 5 m a W c v U G F j a 2 F n Z S 5 4 b W w g o h g A K K A U A A A A A A A A A A A A A A A A A A A A A A A A A A A A h Y 9 B D o I w F E S v Q r q n L R X U k E 9 Z u J X E h G j c k l K h E Y q h x X I 3 F x 7 J K 0 i i q D u X M 3 m T v H n c 7 p C O b e N d Z W 9 U p x M U Y I o 8 q U V X K l 0 l a L A n f 4 1 S D r t C n I t K e h O s T T w a l a D a 2 k t M i H M O u w X u + o o w S g N y z L a 5 q G V b + E o b W 2 g h 0 W d V / l 8 h D o e X D G d 4 x X A U R U s c h g G Q u Y Z M 6 S / C J m N M g f y U s B k a O / S S S + 3 v c y B z B P J + w Z 9 Q S w M E F A A C A A g A d E x l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R M Z V A o i k e 4 D g A A A B E A A A A T A B w A R m 9 y b X V s Y X M v U 2 V j d G l v b j E u b S C i G A A o o B Q A A A A A A A A A A A A A A A A A A A A A A A A A A A A r T k 0 u y c z P U w i G 0 I b W A F B L A Q I t A B Q A A g A I A H R M Z V B D s f b j p w A A A P g A A A A S A A A A A A A A A A A A A A A A A A A A A A B D b 2 5 m a W c v U G F j a 2 F n Z S 5 4 b W x Q S w E C L Q A U A A I A C A B 0 T G V Q D 8 r p q 6 Q A A A D p A A A A E w A A A A A A A A A A A A A A A A D z A A A A W 0 N v b n R l b n R f V H l w Z X N d L n h t b F B L A Q I t A B Q A A g A I A H R M Z V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U B A A A A A A A A o w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R d W V y e U d y b 3 V w c y I g V m F s d W U 9 I n N B Q U F B Q U E 9 P S I g L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X l j a B l 8 3 m U q N 8 Q d K J z 8 x / Q A A A A A C A A A A A A A Q Z g A A A A E A A C A A A A B n 7 V I m N M v 0 8 D R X x F e z 9 u t e l G H g e f r 9 x n v q Q 1 L f + 2 r p a A A A A A A O g A A A A A I A A C A A A A C 2 h m 8 d g t J f i r D T S 2 A 2 t U X n W I H l T B k X m o e 2 g P 2 E j / I G R V A A A A A L U x Y n J 7 T f r y e 3 h E K + 1 c d d v f Q 7 e 2 L 1 q c A v Z z R K / s H e X C Q 2 R h G Y D Z R M Z w L e f k x q a t X W 2 I k n 9 A W l p e R s d 8 f x k h I C V u 9 n D I r 0 9 J z U Y o 3 / r L e u B 0 A A A A A F G S N 8 A G l D 4 a F i P q F u 3 l H T b g N r p t L e v 6 N y G H Y + R D R E s 9 A 9 m N R B i v i C 8 Y A E v N K J 8 D q j l 4 e g t j 5 k D s P F U p P r / K D u < / D a t a M a s h u p > 
</file>

<file path=customXml/itemProps1.xml><?xml version="1.0" encoding="utf-8"?>
<ds:datastoreItem xmlns:ds="http://schemas.openxmlformats.org/officeDocument/2006/customXml" ds:itemID="{FE2B182E-24E3-4A80-A985-2895F6D249E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Fretboards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Carstensen</dc:creator>
  <cp:lastModifiedBy>Adam Carstensen</cp:lastModifiedBy>
  <dcterms:created xsi:type="dcterms:W3CDTF">2014-04-13T16:39:55Z</dcterms:created>
  <dcterms:modified xsi:type="dcterms:W3CDTF">2022-11-16T12:02:45Z</dcterms:modified>
</cp:coreProperties>
</file>