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Git\Shredsheets\"/>
    </mc:Choice>
  </mc:AlternateContent>
  <xr:revisionPtr revIDLastSave="0" documentId="13_ncr:1_{FCEFB8D9-C5D6-45D6-8566-18C326242B35}" xr6:coauthVersionLast="44" xr6:coauthVersionMax="45" xr10:uidLastSave="{00000000-0000-0000-0000-000000000000}"/>
  <bookViews>
    <workbookView xWindow="0" yWindow="0" windowWidth="24810" windowHeight="19320" xr2:uid="{00000000-000D-0000-FFFF-FFFF00000000}"/>
  </bookViews>
  <sheets>
    <sheet name="Fretboards" sheetId="1" r:id="rId1"/>
    <sheet name="Model" sheetId="2" r:id="rId2"/>
  </sheets>
  <definedNames>
    <definedName name="ExternalData_1" localSheetId="1" hidden="1">Model!#REF!</definedName>
    <definedName name="IntervalCharacters">{"W","W","h","W","W","W","h","W","W","h","W","W","W","h"}</definedName>
    <definedName name="IntervalOffset">MATCH(ModalRootNote, ReversedNotes, 0) - 1</definedName>
    <definedName name="IntervalOffset2">MATCH(ModalRootNote2, ReversedNotes, 0) - 1</definedName>
    <definedName name="IntervalPositions">{0,2,4,5,7,9,11,12,14,16,17,19,21,23,24,26,28,29,31,33,35,36,38,40,41,43,45,47,48}</definedName>
    <definedName name="ModalRootNote">INDEX(ReversedNotes,MATCH(Fretboards!$B$10,ReversedNotes,0)+INDEX(IntervalPositions,MATCH(Fretboards!$B$19,Modes,0)))</definedName>
    <definedName name="ModalRootNote2">INDEX(ReversedNotes,MATCH(Fretboards!#REF!,ReversedNotes,0)+INDEX(IntervalPositions,MATCH(Fretboards!#REF!,Modes,0)))</definedName>
    <definedName name="Modes">{"Ionian","Dorian","Phrygian","Lydian","Mixolydian","Aolian","Locrian"}</definedName>
    <definedName name="ModesWithSpacing">{"Ionian","","Dorian","","Phrygian","Lydian","","Mixolydian","","Aolian","","Locrian","Ionian","","Dorian","","Phrygian","Lydian","","Mixolydian","","Aolian","","Locrian","Ionian","","Dorian","","Phrygian","Lydian","","Mixolydian","","Aolian","","Locrian"}</definedName>
    <definedName name="Notes">{"C","C#","D","D#","E","F","F#","G","G#","A","A#","B","C","C#","D","D#","E","F","F#","G","G#","A","A#","B"}</definedName>
    <definedName name="ReversedNotes">{"C","B","A#","A","G#","G","F#","F","E","D#","D","C#","C","B","A#","A","G#","G","F#","F","E","D#","D","C#","C"}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1" l="1"/>
  <c r="B4" i="1"/>
  <c r="D11" i="1"/>
  <c r="D12" i="1"/>
  <c r="D13" i="1"/>
  <c r="D14" i="1"/>
  <c r="D15" i="1"/>
  <c r="D16" i="1"/>
  <c r="D17" i="1"/>
  <c r="D18" i="1"/>
  <c r="D10" i="1"/>
  <c r="O24" i="1" l="1"/>
  <c r="AF38" i="1" l="1"/>
  <c r="AF34" i="1"/>
  <c r="AF33" i="1"/>
  <c r="AF32" i="1"/>
  <c r="AF31" i="1"/>
  <c r="AF30" i="1"/>
  <c r="AF29" i="1"/>
  <c r="AF11" i="1"/>
  <c r="AF19" i="1"/>
  <c r="AF15" i="1"/>
  <c r="AF14" i="1"/>
  <c r="AF13" i="1"/>
  <c r="AF12" i="1"/>
  <c r="AF10" i="1"/>
  <c r="M5" i="1" l="1"/>
  <c r="O5" i="1"/>
  <c r="Q5" i="1"/>
  <c r="S5" i="1"/>
  <c r="U5" i="1"/>
  <c r="W5" i="1"/>
  <c r="G4" i="2" l="1"/>
  <c r="I3" i="2" s="1"/>
  <c r="K4" i="1" s="1"/>
  <c r="J4" i="2" l="1"/>
  <c r="K3" i="2" s="1"/>
  <c r="O4" i="1" s="1"/>
  <c r="K4" i="2"/>
  <c r="L3" i="2" s="1"/>
  <c r="Q4" i="1" s="1"/>
  <c r="M4" i="2"/>
  <c r="N3" i="2" s="1"/>
  <c r="U4" i="1" s="1"/>
  <c r="N4" i="2"/>
  <c r="O3" i="2" s="1"/>
  <c r="W4" i="1" s="1"/>
  <c r="O4" i="2"/>
  <c r="AB8" i="1" s="1"/>
  <c r="I4" i="2"/>
  <c r="L4" i="2"/>
  <c r="M3" i="2" s="1"/>
  <c r="S4" i="1" s="1"/>
  <c r="X8" i="1"/>
  <c r="K5" i="1" l="1"/>
  <c r="J3" i="2"/>
  <c r="M4" i="1" s="1"/>
  <c r="AA8" i="1"/>
  <c r="Y8" i="1"/>
  <c r="W8" i="1"/>
  <c r="Z8" i="1"/>
  <c r="K28" i="1" l="1"/>
  <c r="K38" i="1"/>
  <c r="E28" i="1" l="1"/>
  <c r="F28" i="1"/>
  <c r="G28" i="1"/>
  <c r="D29" i="1"/>
  <c r="D30" i="1"/>
  <c r="D31" i="1"/>
  <c r="D32" i="1"/>
  <c r="D33" i="1"/>
  <c r="Q19" i="1"/>
  <c r="J9" i="1"/>
  <c r="L9" i="1"/>
  <c r="N9" i="1"/>
  <c r="T9" i="1"/>
  <c r="V9" i="1"/>
  <c r="X9" i="1"/>
  <c r="Z9" i="1"/>
  <c r="AC19" i="1"/>
  <c r="AB19" i="1"/>
  <c r="M24" i="1" l="1"/>
  <c r="Q24" i="1"/>
  <c r="S24" i="1"/>
  <c r="U24" i="1"/>
  <c r="W24" i="1"/>
  <c r="K24" i="1"/>
  <c r="D35" i="1"/>
  <c r="D36" i="1"/>
  <c r="D37" i="1"/>
  <c r="G6" i="2"/>
  <c r="F6" i="2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J38" i="1"/>
  <c r="I38" i="1"/>
  <c r="H38" i="1"/>
  <c r="G38" i="1"/>
  <c r="F38" i="1"/>
  <c r="E38" i="1"/>
  <c r="D34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J28" i="1"/>
  <c r="I28" i="1"/>
  <c r="H28" i="1"/>
  <c r="J19" i="1"/>
  <c r="J11" i="2" l="1"/>
  <c r="K10" i="2" s="1"/>
  <c r="K11" i="2"/>
  <c r="L10" i="2" s="1"/>
  <c r="L11" i="2"/>
  <c r="M10" i="2" s="1"/>
  <c r="M11" i="2"/>
  <c r="N10" i="2" s="1"/>
  <c r="N11" i="2"/>
  <c r="O10" i="2" s="1"/>
  <c r="O11" i="2"/>
  <c r="AB27" i="1" s="1"/>
  <c r="I11" i="2"/>
  <c r="J10" i="2" s="1"/>
  <c r="I10" i="2"/>
  <c r="K23" i="1" s="1"/>
  <c r="F4" i="2"/>
  <c r="W23" i="1" l="1"/>
  <c r="U23" i="1"/>
  <c r="S23" i="1"/>
  <c r="Q23" i="1"/>
  <c r="M23" i="1"/>
  <c r="O23" i="1"/>
  <c r="W27" i="1"/>
  <c r="Z27" i="1"/>
  <c r="AA27" i="1"/>
  <c r="Y27" i="1"/>
  <c r="X27" i="1"/>
  <c r="E9" i="1"/>
  <c r="AC9" i="1" l="1"/>
  <c r="AB9" i="1"/>
  <c r="AA9" i="1"/>
  <c r="Y9" i="1"/>
  <c r="W9" i="1"/>
  <c r="U9" i="1"/>
  <c r="S9" i="1"/>
  <c r="R9" i="1"/>
  <c r="Q9" i="1"/>
  <c r="P9" i="1"/>
  <c r="O9" i="1"/>
  <c r="M9" i="1"/>
  <c r="K9" i="1"/>
  <c r="I9" i="1"/>
  <c r="H9" i="1"/>
  <c r="G9" i="1"/>
  <c r="F9" i="1"/>
  <c r="F19" i="1"/>
  <c r="G19" i="1"/>
  <c r="H19" i="1"/>
  <c r="I19" i="1"/>
  <c r="K19" i="1"/>
  <c r="L19" i="1"/>
  <c r="M19" i="1"/>
  <c r="N19" i="1"/>
  <c r="O19" i="1"/>
  <c r="P19" i="1"/>
  <c r="R19" i="1"/>
  <c r="S19" i="1"/>
  <c r="T19" i="1"/>
  <c r="U19" i="1"/>
  <c r="V19" i="1"/>
  <c r="W19" i="1"/>
  <c r="X19" i="1"/>
  <c r="Y19" i="1"/>
  <c r="Z19" i="1"/>
  <c r="AA19" i="1"/>
  <c r="E19" i="1"/>
  <c r="I13" i="2" l="1"/>
  <c r="I12" i="2" s="1"/>
  <c r="O32" i="1" l="1"/>
  <c r="M29" i="1"/>
  <c r="J31" i="1"/>
  <c r="T33" i="1"/>
  <c r="F30" i="1"/>
  <c r="Y29" i="1"/>
  <c r="AA32" i="1"/>
  <c r="V31" i="1"/>
  <c r="H33" i="1"/>
  <c r="R30" i="1"/>
  <c r="M34" i="1"/>
  <c r="W36" i="1"/>
  <c r="AB37" i="1"/>
  <c r="F35" i="1"/>
  <c r="K36" i="1"/>
  <c r="P37" i="1"/>
  <c r="R35" i="1"/>
  <c r="Y34" i="1"/>
  <c r="J27" i="1"/>
  <c r="K25" i="1" s="1"/>
  <c r="J13" i="2"/>
  <c r="J12" i="2" s="1"/>
  <c r="N13" i="2"/>
  <c r="N12" i="2" s="1"/>
  <c r="K13" i="2"/>
  <c r="K12" i="2" s="1"/>
  <c r="L13" i="2"/>
  <c r="L12" i="2" s="1"/>
  <c r="O13" i="2"/>
  <c r="O12" i="2" s="1"/>
  <c r="M13" i="2"/>
  <c r="M12" i="2" s="1"/>
  <c r="J6" i="2"/>
  <c r="J5" i="2" s="1"/>
  <c r="K6" i="2"/>
  <c r="K5" i="2" s="1"/>
  <c r="M6" i="2"/>
  <c r="M5" i="2" s="1"/>
  <c r="O6" i="2"/>
  <c r="O5" i="2" s="1"/>
  <c r="L6" i="2"/>
  <c r="L5" i="2" s="1"/>
  <c r="N6" i="2"/>
  <c r="N5" i="2" s="1"/>
  <c r="V27" i="1"/>
  <c r="V8" i="1"/>
  <c r="Y33" i="1" l="1"/>
  <c r="J36" i="1"/>
  <c r="AB31" i="1"/>
  <c r="AA36" i="1"/>
  <c r="AA30" i="1"/>
  <c r="R37" i="1"/>
  <c r="L34" i="1"/>
  <c r="G29" i="1"/>
  <c r="J29" i="1"/>
  <c r="Q34" i="1"/>
  <c r="AB30" i="1"/>
  <c r="F33" i="1"/>
  <c r="S35" i="1"/>
  <c r="N36" i="1"/>
  <c r="S36" i="1"/>
  <c r="AA37" i="1"/>
  <c r="X35" i="1"/>
  <c r="X33" i="1"/>
  <c r="V37" i="1"/>
  <c r="Q35" i="1"/>
  <c r="L35" i="1"/>
  <c r="J37" i="1"/>
  <c r="V34" i="1"/>
  <c r="X36" i="1"/>
  <c r="O34" i="1"/>
  <c r="R33" i="1"/>
  <c r="X32" i="1"/>
  <c r="G33" i="1"/>
  <c r="L33" i="1"/>
  <c r="E31" i="1"/>
  <c r="N33" i="1"/>
  <c r="AA35" i="1"/>
  <c r="U34" i="1"/>
  <c r="F37" i="1"/>
  <c r="P36" i="1"/>
  <c r="H34" i="1"/>
  <c r="M31" i="1"/>
  <c r="O30" i="1"/>
  <c r="U29" i="1"/>
  <c r="U31" i="1"/>
  <c r="G30" i="1"/>
  <c r="F29" i="1"/>
  <c r="AA31" i="1"/>
  <c r="I35" i="1"/>
  <c r="E37" i="1"/>
  <c r="E33" i="1"/>
  <c r="S32" i="1"/>
  <c r="L31" i="1"/>
  <c r="H29" i="1"/>
  <c r="U33" i="1"/>
  <c r="S31" i="1"/>
  <c r="N34" i="1"/>
  <c r="G37" i="1"/>
  <c r="O37" i="1"/>
  <c r="V36" i="1"/>
  <c r="AB35" i="1"/>
  <c r="I30" i="1"/>
  <c r="Y32" i="1"/>
  <c r="AC31" i="1"/>
  <c r="N32" i="1"/>
  <c r="V30" i="1"/>
  <c r="AC33" i="1"/>
  <c r="M30" i="1"/>
  <c r="L32" i="1"/>
  <c r="K35" i="1"/>
  <c r="I37" i="1"/>
  <c r="S37" i="1"/>
  <c r="G34" i="1"/>
  <c r="V29" i="1"/>
  <c r="AA29" i="1"/>
  <c r="P32" i="1"/>
  <c r="AA33" i="1"/>
  <c r="AB33" i="1"/>
  <c r="AB32" i="1"/>
  <c r="H31" i="1"/>
  <c r="K29" i="1"/>
  <c r="Y35" i="1"/>
  <c r="L37" i="1"/>
  <c r="T34" i="1"/>
  <c r="G36" i="1"/>
  <c r="U35" i="1"/>
  <c r="V35" i="1"/>
  <c r="Q32" i="1"/>
  <c r="J32" i="1"/>
  <c r="X30" i="1"/>
  <c r="F31" i="1"/>
  <c r="E29" i="1"/>
  <c r="V32" i="1"/>
  <c r="T29" i="1"/>
  <c r="AB36" i="1"/>
  <c r="X37" i="1"/>
  <c r="P34" i="1"/>
  <c r="G35" i="1"/>
  <c r="T36" i="1"/>
  <c r="AB29" i="1"/>
  <c r="Z30" i="1"/>
  <c r="O29" i="1"/>
  <c r="E32" i="1"/>
  <c r="AC32" i="1"/>
  <c r="W29" i="1"/>
  <c r="H30" i="1"/>
  <c r="E36" i="1"/>
  <c r="W37" i="1"/>
  <c r="S34" i="1"/>
  <c r="I36" i="1"/>
  <c r="AC36" i="1"/>
  <c r="Z37" i="1"/>
  <c r="Q36" i="1"/>
  <c r="N30" i="1"/>
  <c r="J33" i="1"/>
  <c r="S30" i="1"/>
  <c r="K32" i="1"/>
  <c r="I29" i="1"/>
  <c r="I33" i="1"/>
  <c r="AC30" i="1"/>
  <c r="V33" i="1"/>
  <c r="N37" i="1"/>
  <c r="R34" i="1"/>
  <c r="X34" i="1"/>
  <c r="M35" i="1"/>
  <c r="Q37" i="1"/>
  <c r="Z34" i="1"/>
  <c r="U37" i="1"/>
  <c r="Q33" i="1"/>
  <c r="T31" i="1"/>
  <c r="K30" i="1"/>
  <c r="E30" i="1"/>
  <c r="X29" i="1"/>
  <c r="H32" i="1"/>
  <c r="X31" i="1"/>
  <c r="AC34" i="1"/>
  <c r="I31" i="1"/>
  <c r="L29" i="1"/>
  <c r="Z33" i="1"/>
  <c r="K33" i="1"/>
  <c r="P30" i="1"/>
  <c r="O31" i="1"/>
  <c r="K31" i="1"/>
  <c r="Z35" i="1"/>
  <c r="I34" i="1"/>
  <c r="Y37" i="1"/>
  <c r="F34" i="1"/>
  <c r="L36" i="1"/>
  <c r="W34" i="1"/>
  <c r="R32" i="1"/>
  <c r="M32" i="1"/>
  <c r="N31" i="1"/>
  <c r="P31" i="1"/>
  <c r="S33" i="1"/>
  <c r="P29" i="1"/>
  <c r="R31" i="1"/>
  <c r="W33" i="1"/>
  <c r="T35" i="1"/>
  <c r="K37" i="1"/>
  <c r="Y36" i="1"/>
  <c r="AA34" i="1"/>
  <c r="M36" i="1"/>
  <c r="E34" i="1"/>
  <c r="W35" i="1"/>
  <c r="O35" i="1"/>
  <c r="I32" i="1"/>
  <c r="O33" i="1"/>
  <c r="T32" i="1"/>
  <c r="M33" i="1"/>
  <c r="L30" i="1"/>
  <c r="W32" i="1"/>
  <c r="Z31" i="1"/>
  <c r="AC35" i="1"/>
  <c r="AC37" i="1"/>
  <c r="J35" i="1"/>
  <c r="E35" i="1"/>
  <c r="H36" i="1"/>
  <c r="J34" i="1"/>
  <c r="H35" i="1"/>
  <c r="N29" i="1"/>
  <c r="AC29" i="1"/>
  <c r="Z32" i="1"/>
  <c r="U30" i="1"/>
  <c r="Y31" i="1"/>
  <c r="G31" i="1"/>
  <c r="Z29" i="1"/>
  <c r="H37" i="1"/>
  <c r="M37" i="1"/>
  <c r="F36" i="1"/>
  <c r="O36" i="1"/>
  <c r="K34" i="1"/>
  <c r="U36" i="1"/>
  <c r="Q30" i="1"/>
  <c r="Y30" i="1"/>
  <c r="Q29" i="1"/>
  <c r="W31" i="1"/>
  <c r="Q31" i="1"/>
  <c r="U32" i="1"/>
  <c r="S29" i="1"/>
  <c r="P35" i="1"/>
  <c r="AB34" i="1"/>
  <c r="N35" i="1"/>
  <c r="Z36" i="1"/>
  <c r="T37" i="1"/>
  <c r="R36" i="1"/>
  <c r="J30" i="1"/>
  <c r="P33" i="1"/>
  <c r="T30" i="1"/>
  <c r="F32" i="1"/>
  <c r="G32" i="1"/>
  <c r="R29" i="1"/>
  <c r="W30" i="1"/>
  <c r="K27" i="1"/>
  <c r="M25" i="1" s="1"/>
  <c r="N8" i="1"/>
  <c r="O8" i="1"/>
  <c r="M8" i="1"/>
  <c r="L8" i="1"/>
  <c r="P8" i="1"/>
  <c r="K8" i="1"/>
  <c r="P27" i="1"/>
  <c r="W25" i="1" s="1"/>
  <c r="M27" i="1"/>
  <c r="N27" i="1"/>
  <c r="S25" i="1" s="1"/>
  <c r="L27" i="1"/>
  <c r="O25" i="1" s="1"/>
  <c r="O27" i="1"/>
  <c r="U25" i="1" s="1"/>
  <c r="Q25" i="1" l="1"/>
  <c r="O6" i="1"/>
  <c r="M6" i="1"/>
  <c r="W6" i="1"/>
  <c r="U6" i="1"/>
  <c r="Q6" i="1"/>
  <c r="S6" i="1"/>
  <c r="I6" i="2"/>
  <c r="I5" i="2" s="1"/>
  <c r="J10" i="1" l="1"/>
  <c r="F15" i="1"/>
  <c r="F17" i="1"/>
  <c r="AC15" i="1"/>
  <c r="Z11" i="1"/>
  <c r="W15" i="1"/>
  <c r="AA17" i="1"/>
  <c r="AB13" i="1"/>
  <c r="N13" i="1"/>
  <c r="M10" i="1"/>
  <c r="V14" i="1"/>
  <c r="V17" i="1"/>
  <c r="I13" i="1"/>
  <c r="AC16" i="1"/>
  <c r="O12" i="1"/>
  <c r="K13" i="1"/>
  <c r="E12" i="1"/>
  <c r="X18" i="1"/>
  <c r="S16" i="1"/>
  <c r="Z14" i="1"/>
  <c r="N12" i="1"/>
  <c r="K15" i="1"/>
  <c r="E11" i="1"/>
  <c r="AA12" i="1"/>
  <c r="I16" i="1"/>
  <c r="E18" i="1"/>
  <c r="G11" i="1"/>
  <c r="Z12" i="1"/>
  <c r="E14" i="1"/>
  <c r="N10" i="1"/>
  <c r="AA13" i="1"/>
  <c r="M14" i="1"/>
  <c r="Y16" i="1"/>
  <c r="P14" i="1"/>
  <c r="G17" i="1"/>
  <c r="L13" i="1"/>
  <c r="X16" i="1"/>
  <c r="M13" i="1"/>
  <c r="X14" i="1"/>
  <c r="Z18" i="1"/>
  <c r="X17" i="1"/>
  <c r="S17" i="1"/>
  <c r="N14" i="1"/>
  <c r="AB11" i="1"/>
  <c r="O10" i="1"/>
  <c r="U18" i="1"/>
  <c r="V13" i="1"/>
  <c r="L18" i="1"/>
  <c r="M17" i="1"/>
  <c r="H13" i="1"/>
  <c r="L12" i="1"/>
  <c r="G18" i="1"/>
  <c r="L14" i="1"/>
  <c r="E16" i="1"/>
  <c r="Y17" i="1"/>
  <c r="U16" i="1"/>
  <c r="G14" i="1"/>
  <c r="AC14" i="1"/>
  <c r="R13" i="1"/>
  <c r="AC11" i="1"/>
  <c r="AA18" i="1"/>
  <c r="Y18" i="1"/>
  <c r="Q11" i="1"/>
  <c r="T15" i="1"/>
  <c r="S13" i="1"/>
  <c r="I18" i="1"/>
  <c r="F16" i="1"/>
  <c r="R12" i="1"/>
  <c r="O14" i="1"/>
  <c r="T12" i="1"/>
  <c r="H15" i="1"/>
  <c r="O15" i="1"/>
  <c r="O13" i="1"/>
  <c r="Y11" i="1"/>
  <c r="H12" i="1"/>
  <c r="K16" i="1"/>
  <c r="S18" i="1"/>
  <c r="V12" i="1"/>
  <c r="N17" i="1"/>
  <c r="Z15" i="1"/>
  <c r="P12" i="1"/>
  <c r="E17" i="1"/>
  <c r="Z17" i="1"/>
  <c r="F18" i="1"/>
  <c r="J18" i="1"/>
  <c r="T16" i="1"/>
  <c r="F11" i="1"/>
  <c r="Q15" i="1"/>
  <c r="U10" i="1"/>
  <c r="U13" i="1"/>
  <c r="Q10" i="1"/>
  <c r="L11" i="1"/>
  <c r="M16" i="1"/>
  <c r="U14" i="1"/>
  <c r="AA10" i="1"/>
  <c r="W10" i="1"/>
  <c r="I15" i="1"/>
  <c r="F14" i="1"/>
  <c r="T18" i="1"/>
  <c r="G15" i="1"/>
  <c r="H17" i="1"/>
  <c r="AB16" i="1"/>
  <c r="W13" i="1"/>
  <c r="P18" i="1"/>
  <c r="T11" i="1"/>
  <c r="H10" i="1"/>
  <c r="W17" i="1"/>
  <c r="G13" i="1"/>
  <c r="T17" i="1"/>
  <c r="M11" i="1"/>
  <c r="Z13" i="1"/>
  <c r="Y12" i="1"/>
  <c r="AA16" i="1"/>
  <c r="P10" i="1"/>
  <c r="R15" i="1"/>
  <c r="F10" i="1"/>
  <c r="E10" i="1"/>
  <c r="R11" i="1"/>
  <c r="F12" i="1"/>
  <c r="X13" i="1"/>
  <c r="AA15" i="1"/>
  <c r="Q16" i="1"/>
  <c r="W11" i="1"/>
  <c r="I12" i="1"/>
  <c r="I11" i="1"/>
  <c r="R17" i="1"/>
  <c r="P15" i="1"/>
  <c r="G10" i="1"/>
  <c r="K18" i="1"/>
  <c r="Z10" i="1"/>
  <c r="AB12" i="1"/>
  <c r="L17" i="1"/>
  <c r="K10" i="1"/>
  <c r="AC12" i="1"/>
  <c r="J15" i="1"/>
  <c r="Z16" i="1"/>
  <c r="K12" i="1"/>
  <c r="O16" i="1"/>
  <c r="S15" i="1"/>
  <c r="O18" i="1"/>
  <c r="E15" i="1"/>
  <c r="W16" i="1"/>
  <c r="J13" i="1"/>
  <c r="AC18" i="1"/>
  <c r="S11" i="1"/>
  <c r="K11" i="1"/>
  <c r="AB10" i="1"/>
  <c r="V10" i="1"/>
  <c r="Q14" i="1"/>
  <c r="L16" i="1"/>
  <c r="X12" i="1"/>
  <c r="N15" i="1"/>
  <c r="P13" i="1"/>
  <c r="H14" i="1"/>
  <c r="V11" i="1"/>
  <c r="J11" i="1"/>
  <c r="AB15" i="1"/>
  <c r="W12" i="1"/>
  <c r="N18" i="1"/>
  <c r="U12" i="1"/>
  <c r="T10" i="1"/>
  <c r="AB14" i="1"/>
  <c r="R10" i="1"/>
  <c r="O17" i="1"/>
  <c r="M12" i="1"/>
  <c r="AC10" i="1"/>
  <c r="Y14" i="1"/>
  <c r="L10" i="1"/>
  <c r="K14" i="1"/>
  <c r="N16" i="1"/>
  <c r="J12" i="1"/>
  <c r="U15" i="1"/>
  <c r="J17" i="1"/>
  <c r="AC13" i="1"/>
  <c r="U17" i="1"/>
  <c r="U11" i="1"/>
  <c r="P11" i="1"/>
  <c r="Y15" i="1"/>
  <c r="H18" i="1"/>
  <c r="J14" i="1"/>
  <c r="W14" i="1"/>
  <c r="AA11" i="1"/>
  <c r="P16" i="1"/>
  <c r="O11" i="1"/>
  <c r="AB17" i="1"/>
  <c r="P17" i="1"/>
  <c r="AC17" i="1"/>
  <c r="R14" i="1"/>
  <c r="M15" i="1"/>
  <c r="I17" i="1"/>
  <c r="Y13" i="1"/>
  <c r="W18" i="1"/>
  <c r="I10" i="1"/>
  <c r="H16" i="1"/>
  <c r="T14" i="1"/>
  <c r="J16" i="1"/>
  <c r="X15" i="1"/>
  <c r="S10" i="1"/>
  <c r="L15" i="1"/>
  <c r="G12" i="1"/>
  <c r="R16" i="1"/>
  <c r="S12" i="1"/>
  <c r="F13" i="1"/>
  <c r="AB18" i="1"/>
  <c r="E13" i="1"/>
  <c r="Q18" i="1"/>
  <c r="Q12" i="1"/>
  <c r="Y10" i="1"/>
  <c r="Q17" i="1"/>
  <c r="M18" i="1"/>
  <c r="V18" i="1"/>
  <c r="V16" i="1"/>
  <c r="H11" i="1"/>
  <c r="AA14" i="1"/>
  <c r="R18" i="1"/>
  <c r="X10" i="1"/>
  <c r="T13" i="1"/>
  <c r="G16" i="1"/>
  <c r="K17" i="1"/>
  <c r="V15" i="1"/>
  <c r="Q13" i="1"/>
  <c r="I14" i="1"/>
  <c r="S14" i="1"/>
  <c r="X11" i="1"/>
  <c r="N11" i="1"/>
  <c r="J8" i="1"/>
  <c r="K6" i="1" s="1"/>
</calcChain>
</file>

<file path=xl/sharedStrings.xml><?xml version="1.0" encoding="utf-8"?>
<sst xmlns="http://schemas.openxmlformats.org/spreadsheetml/2006/main" count="657" uniqueCount="200">
  <si>
    <t>C</t>
  </si>
  <si>
    <t>Colors</t>
  </si>
  <si>
    <t>1st</t>
  </si>
  <si>
    <t>2nd</t>
  </si>
  <si>
    <t>3rd</t>
  </si>
  <si>
    <t>4th</t>
  </si>
  <si>
    <t>5th</t>
  </si>
  <si>
    <t>6th</t>
  </si>
  <si>
    <t>7th</t>
  </si>
  <si>
    <t>Degree</t>
  </si>
  <si>
    <t>E</t>
  </si>
  <si>
    <t>D</t>
  </si>
  <si>
    <t>Key</t>
  </si>
  <si>
    <t>A</t>
  </si>
  <si>
    <t>G</t>
  </si>
  <si>
    <t>B</t>
  </si>
  <si>
    <t>Tuning</t>
  </si>
  <si>
    <t>e</t>
  </si>
  <si>
    <t>Intervals</t>
  </si>
  <si>
    <t>Lefty?</t>
  </si>
  <si>
    <t>Mixolydian</t>
  </si>
  <si>
    <t>Notes</t>
  </si>
  <si>
    <t>F</t>
  </si>
  <si>
    <t>Lydian</t>
  </si>
  <si>
    <t>Dorian</t>
  </si>
  <si>
    <t>Phrygian</t>
  </si>
  <si>
    <t>Locrian</t>
  </si>
  <si>
    <t>Color it?</t>
  </si>
  <si>
    <t>Tonic</t>
  </si>
  <si>
    <t>Supertonic</t>
  </si>
  <si>
    <t>Mediant</t>
  </si>
  <si>
    <t>Subdominant</t>
  </si>
  <si>
    <t>Dominant</t>
  </si>
  <si>
    <t>Submediant</t>
  </si>
  <si>
    <t>Leading Tone</t>
  </si>
  <si>
    <t>Row</t>
  </si>
  <si>
    <t>Fretboard 1</t>
  </si>
  <si>
    <t>Fretboard 2</t>
  </si>
  <si>
    <t>Melodic Minor</t>
  </si>
  <si>
    <t>Harmonic Minor</t>
  </si>
  <si>
    <t>C Offset</t>
  </si>
  <si>
    <t>Scales and Modes</t>
  </si>
  <si>
    <t>Blues</t>
  </si>
  <si>
    <t>Renamed Degrees</t>
  </si>
  <si>
    <t>Current Mode</t>
  </si>
  <si>
    <t>Currently Selected Intervals</t>
  </si>
  <si>
    <t>D♭♭</t>
  </si>
  <si>
    <t>D♭</t>
  </si>
  <si>
    <t>E♭♭</t>
  </si>
  <si>
    <t>E♭</t>
  </si>
  <si>
    <t>F♭♭</t>
  </si>
  <si>
    <t>F♭</t>
  </si>
  <si>
    <t>G♭♭</t>
  </si>
  <si>
    <t>G♭</t>
  </si>
  <si>
    <t>A♭♭</t>
  </si>
  <si>
    <t>A♭</t>
  </si>
  <si>
    <t>B♭♭</t>
  </si>
  <si>
    <t>B♭</t>
  </si>
  <si>
    <t>C♭♭</t>
  </si>
  <si>
    <t>C♭</t>
  </si>
  <si>
    <t>C♯</t>
  </si>
  <si>
    <t>C♯♯</t>
  </si>
  <si>
    <t>D♯</t>
  </si>
  <si>
    <t>D♯♯</t>
  </si>
  <si>
    <t>E♯</t>
  </si>
  <si>
    <t>E♯♯</t>
  </si>
  <si>
    <t>F♯</t>
  </si>
  <si>
    <t>F♯♯</t>
  </si>
  <si>
    <t>G♯</t>
  </si>
  <si>
    <t>G♯♯</t>
  </si>
  <si>
    <t>A♯</t>
  </si>
  <si>
    <t>A♯♯</t>
  </si>
  <si>
    <t>B♯</t>
  </si>
  <si>
    <t>B♯♯</t>
  </si>
  <si>
    <t>Degrees</t>
  </si>
  <si>
    <t>Intervals 2</t>
  </si>
  <si>
    <t>C Offset 2</t>
  </si>
  <si>
    <t>Column (C Offset)</t>
  </si>
  <si>
    <t>Current Settings</t>
  </si>
  <si>
    <t>♭3</t>
  </si>
  <si>
    <t>♭5</t>
  </si>
  <si>
    <t>♭7</t>
  </si>
  <si>
    <t>♭6</t>
  </si>
  <si>
    <t>♭2</t>
  </si>
  <si>
    <t>♯4</t>
  </si>
  <si>
    <t>Pentatonic Major</t>
  </si>
  <si>
    <t>Pentatonic Minor</t>
  </si>
  <si>
    <t>Name</t>
  </si>
  <si>
    <t>Genre</t>
  </si>
  <si>
    <t>50s progression</t>
  </si>
  <si>
    <t>Doo-Wop</t>
  </si>
  <si>
    <t>I</t>
  </si>
  <si>
    <t>vi</t>
  </si>
  <si>
    <t>IV</t>
  </si>
  <si>
    <t>V</t>
  </si>
  <si>
    <t>Andalusian cadence</t>
  </si>
  <si>
    <t>Flamenco</t>
  </si>
  <si>
    <t>iii</t>
  </si>
  <si>
    <t>Backdoor progression</t>
  </si>
  <si>
    <t>Jazz</t>
  </si>
  <si>
    <t>ii</t>
  </si>
  <si>
    <t>Bird changes</t>
  </si>
  <si>
    <t>I7</t>
  </si>
  <si>
    <t>III7</t>
  </si>
  <si>
    <t>II7</t>
  </si>
  <si>
    <t>IV7</t>
  </si>
  <si>
    <t>VI7</t>
  </si>
  <si>
    <t>V7</t>
  </si>
  <si>
    <t>Circle progression</t>
  </si>
  <si>
    <t>Common</t>
  </si>
  <si>
    <t>Coltrane substitution</t>
  </si>
  <si>
    <t>ii7</t>
  </si>
  <si>
    <t>Early Folia</t>
  </si>
  <si>
    <t>European Folk</t>
  </si>
  <si>
    <t>i</t>
  </si>
  <si>
    <t>VII</t>
  </si>
  <si>
    <t>Later Folia</t>
  </si>
  <si>
    <t>III</t>
  </si>
  <si>
    <t>ii-V-I turnaround</t>
  </si>
  <si>
    <t>Montgomery-Ward bridge</t>
  </si>
  <si>
    <t xml:space="preserve">v7  </t>
  </si>
  <si>
    <t xml:space="preserve"> I7   </t>
  </si>
  <si>
    <t xml:space="preserve"> IV   </t>
  </si>
  <si>
    <t xml:space="preserve"> vi7 </t>
  </si>
  <si>
    <t xml:space="preserve"> II7  </t>
  </si>
  <si>
    <t xml:space="preserve"> ii7 </t>
  </si>
  <si>
    <t xml:space="preserve"> V7</t>
  </si>
  <si>
    <t>Omnibus progression</t>
  </si>
  <si>
    <t>Baroque</t>
  </si>
  <si>
    <t>v</t>
  </si>
  <si>
    <t>Canon</t>
  </si>
  <si>
    <t>Classical</t>
  </si>
  <si>
    <t>VI</t>
  </si>
  <si>
    <t>Passamezzo antico</t>
  </si>
  <si>
    <t>Renaissance</t>
  </si>
  <si>
    <t>Passamezzo moderno</t>
  </si>
  <si>
    <t>I–V–vi–IV progression</t>
  </si>
  <si>
    <t>Pop-Punk</t>
  </si>
  <si>
    <t>iv</t>
  </si>
  <si>
    <t>Ionian (Major)</t>
  </si>
  <si>
    <t>Major Chord Tones</t>
  </si>
  <si>
    <t>Minor Chord Tones</t>
  </si>
  <si>
    <t>Diminished</t>
  </si>
  <si>
    <t>♭♭7</t>
  </si>
  <si>
    <t>vii7</t>
  </si>
  <si>
    <t>v7</t>
  </si>
  <si>
    <t>vii</t>
  </si>
  <si>
    <t>iii7</t>
  </si>
  <si>
    <t>vi7</t>
  </si>
  <si>
    <t>Chords</t>
  </si>
  <si>
    <t>M</t>
  </si>
  <si>
    <t>m7</t>
  </si>
  <si>
    <t>M7</t>
  </si>
  <si>
    <t>m7 ♭5</t>
  </si>
  <si>
    <t>5 add ♭7</t>
  </si>
  <si>
    <t>M7 ♭5</t>
  </si>
  <si>
    <t>♭3 ♭7</t>
  </si>
  <si>
    <t>5 ♭7</t>
  </si>
  <si>
    <t>m7ø</t>
  </si>
  <si>
    <t>Degree Coloring</t>
  </si>
  <si>
    <t xml:space="preserve"> </t>
  </si>
  <si>
    <t>Augmented</t>
  </si>
  <si>
    <t>+</t>
  </si>
  <si>
    <t>♯5</t>
  </si>
  <si>
    <t>♯2</t>
  </si>
  <si>
    <t>4♭♭7</t>
  </si>
  <si>
    <t>m</t>
  </si>
  <si>
    <t>Aeolian (Minor)</t>
  </si>
  <si>
    <t>Persian</t>
  </si>
  <si>
    <t>mΔ7</t>
  </si>
  <si>
    <t>M7 ♯3</t>
  </si>
  <si>
    <t>m ♭♭3 ♭♭7</t>
  </si>
  <si>
    <t>M ♭7</t>
  </si>
  <si>
    <t>o7 ♭♭3</t>
  </si>
  <si>
    <t>Neopolitan</t>
  </si>
  <si>
    <t>Neopolitan Minor</t>
  </si>
  <si>
    <t>M7+</t>
  </si>
  <si>
    <t>M+ ♭7</t>
  </si>
  <si>
    <t>7 ♭5</t>
  </si>
  <si>
    <t>♭♭3 ♭5 ♭7</t>
  </si>
  <si>
    <t>7+</t>
  </si>
  <si>
    <t>♭♭3 ♭5 ♭♭7</t>
  </si>
  <si>
    <t>Harmonic Major</t>
  </si>
  <si>
    <t>7</t>
  </si>
  <si>
    <t>m7o</t>
  </si>
  <si>
    <t>Hungarian</t>
  </si>
  <si>
    <t>mΔ7 ♭5</t>
  </si>
  <si>
    <t>mΔ7+</t>
  </si>
  <si>
    <t>Δ7+♯3</t>
  </si>
  <si>
    <t>Notes for Tuning</t>
  </si>
  <si>
    <t>Double Harmonic</t>
  </si>
  <si>
    <t>m♭♭7</t>
  </si>
  <si>
    <t>7♭5</t>
  </si>
  <si>
    <t>1-2</t>
  </si>
  <si>
    <t>2-3</t>
  </si>
  <si>
    <t>3-4</t>
  </si>
  <si>
    <t>4-5</t>
  </si>
  <si>
    <t>5-6</t>
  </si>
  <si>
    <t>6-7</t>
  </si>
  <si>
    <t>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</si>
</sst>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 tint="-0.499984740745262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D3B5E9"/>
      <name val="Segoe UI Black"/>
      <family val="2"/>
    </font>
    <font>
      <sz val="18"/>
      <color rgb="FFFF66FF"/>
      <name val="Segoe UI Black"/>
      <family val="2"/>
    </font>
    <font>
      <sz val="18"/>
      <color rgb="FFFF66FF"/>
      <name val="Segoe UI"/>
      <family val="2"/>
    </font>
    <font>
      <sz val="7"/>
      <color theme="1" tint="0.499984740745262"/>
      <name val="Calibri Light"/>
      <family val="2"/>
      <scheme val="major"/>
    </font>
    <font>
      <sz val="7"/>
      <color theme="0" tint="-0.249977111117893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8"/>
      <color theme="0" tint="-0.249977111117893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6"/>
      <color theme="1" tint="0.34998626667073579"/>
      <name val="Segoe UI Black"/>
      <family val="2"/>
    </font>
    <font>
      <sz val="10"/>
      <color theme="1" tint="0.34998626667073579"/>
      <name val="Segoe UI Black"/>
      <family val="2"/>
    </font>
    <font>
      <sz val="16"/>
      <color theme="2" tint="-0.249977111117893"/>
      <name val="Segoe UI Black"/>
      <family val="2"/>
    </font>
    <font>
      <sz val="16"/>
      <color theme="2"/>
      <name val="Segoe UI Black"/>
      <family val="2"/>
    </font>
    <font>
      <sz val="16"/>
      <color theme="2" tint="-0.499984740745262"/>
      <name val="Segoe UI Black"/>
      <family val="2"/>
    </font>
    <font>
      <sz val="18"/>
      <color rgb="FFF4DA3E"/>
      <name val="Segoe UI"/>
      <family val="2"/>
    </font>
    <font>
      <sz val="18"/>
      <color rgb="FFF4DA3E"/>
      <name val="Segoe UI Black"/>
      <family val="2"/>
    </font>
    <font>
      <sz val="18"/>
      <color rgb="FF3788CB"/>
      <name val="Segoe UI Black"/>
      <family val="2"/>
    </font>
    <font>
      <sz val="18"/>
      <color rgb="FF3788CB"/>
      <name val="Segoe UI"/>
      <family val="2"/>
    </font>
    <font>
      <sz val="18"/>
      <color rgb="FF75E604"/>
      <name val="Segoe UI"/>
      <family val="2"/>
    </font>
    <font>
      <sz val="18"/>
      <color rgb="FF75E604"/>
      <name val="Segoe UI Black"/>
      <family val="2"/>
    </font>
    <font>
      <sz val="18"/>
      <color rgb="FFB567F5"/>
      <name val="Segoe UI Black"/>
      <family val="2"/>
    </font>
    <font>
      <sz val="18"/>
      <color rgb="FFB567F5"/>
      <name val="Segoe UI"/>
      <family val="2"/>
    </font>
    <font>
      <sz val="18"/>
      <color rgb="FF642C76"/>
      <name val="Segoe UI Black"/>
      <family val="2"/>
    </font>
    <font>
      <sz val="18"/>
      <color rgb="FF642C76"/>
      <name val="Segoe UI"/>
      <family val="2"/>
    </font>
    <font>
      <b/>
      <sz val="11"/>
      <color theme="1" tint="0.499984740745262"/>
      <name val="Calibri Light"/>
      <family val="2"/>
      <scheme val="major"/>
    </font>
    <font>
      <u/>
      <sz val="16"/>
      <color theme="4" tint="-0.249977111117893"/>
      <name val="Segoe UI Black"/>
      <family val="2"/>
    </font>
    <font>
      <u/>
      <sz val="18"/>
      <color theme="4" tint="-0.249977111117893"/>
      <name val="Segoe UI Black"/>
      <family val="2"/>
    </font>
    <font>
      <u/>
      <sz val="14"/>
      <color theme="4" tint="-0.249977111117893"/>
      <name val="Segoe UI Black"/>
      <family val="2"/>
    </font>
    <font>
      <u/>
      <sz val="72"/>
      <color theme="4" tint="-0.249977111117893"/>
      <name val="Segoe UI Black"/>
      <family val="2"/>
    </font>
    <font>
      <sz val="12"/>
      <color theme="0" tint="-0.249977111117893"/>
      <name val="Segoe UI Black"/>
      <family val="2"/>
    </font>
    <font>
      <sz val="10"/>
      <color theme="0" tint="-0.499984740745262"/>
      <name val="Segoe UI Light"/>
      <family val="2"/>
    </font>
    <font>
      <sz val="12"/>
      <color theme="1"/>
      <name val="Segoe UI Black"/>
      <family val="2"/>
    </font>
    <font>
      <sz val="12"/>
      <color theme="0" tint="-0.499984740745262"/>
      <name val="Segoe UI Black"/>
      <family val="2"/>
    </font>
    <font>
      <sz val="20"/>
      <color theme="1" tint="0.34998626667073579"/>
      <name val="Segoe UI Black"/>
      <family val="2"/>
    </font>
    <font>
      <sz val="40"/>
      <color theme="1" tint="0.34998626667073579"/>
      <name val="Segoe UI Black"/>
      <family val="2"/>
    </font>
    <font>
      <sz val="24"/>
      <color theme="1" tint="0.34998626667073579"/>
      <name val="Segoe UI Black"/>
      <family val="2"/>
    </font>
    <font>
      <sz val="18"/>
      <color theme="1" tint="0.499984740745262"/>
      <name val="Segoe UI Black"/>
      <family val="2"/>
    </font>
    <font>
      <sz val="6"/>
      <color theme="1" tint="0.499984740745262"/>
      <name val="Eras Demi ITC"/>
      <family val="2"/>
    </font>
    <font>
      <sz val="10"/>
      <color theme="1" tint="0.499984740745262"/>
      <name val="Segoe UI Light"/>
      <family val="2"/>
    </font>
    <font>
      <sz val="12"/>
      <color theme="1" tint="0.499984740745262"/>
      <name val="Segoe UI Black"/>
      <family val="2"/>
    </font>
    <font>
      <sz val="12"/>
      <color theme="1" tint="0.499984740745262"/>
      <name val="Segoe UI Semibold"/>
      <family val="2"/>
    </font>
    <font>
      <sz val="13"/>
      <color theme="1" tint="0.499984740745262"/>
      <name val="Segoe UI Semibold"/>
      <family val="2"/>
    </font>
    <font>
      <sz val="18"/>
      <color rgb="FFD3B5E9"/>
      <name val="Segoe UI"/>
      <family val="2"/>
    </font>
    <font>
      <sz val="14"/>
      <color theme="1" tint="0.499984740745262"/>
      <name val="Eras Bold ITC"/>
      <family val="2"/>
    </font>
    <font>
      <b/>
      <sz val="11"/>
      <color theme="1" tint="0.499984740745262"/>
      <name val="Segoe UI Light"/>
      <family val="2"/>
    </font>
    <font>
      <sz val="14"/>
      <color theme="0" tint="-0.499984740745262"/>
      <name val="Eras Bold ITC"/>
      <family val="2"/>
    </font>
    <font>
      <u/>
      <sz val="12"/>
      <color theme="1" tint="0.34998626667073579"/>
      <name val="Segoe UI Black"/>
      <family val="2"/>
    </font>
    <font>
      <b/>
      <u/>
      <sz val="12"/>
      <color theme="1" tint="0.34998626667073579"/>
      <name val="Verdana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404040"/>
        <bgColor indexed="64"/>
      </patternFill>
    </fill>
  </fills>
  <borders count="3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 style="double">
        <color theme="0" tint="-0.24994659260841701"/>
      </top>
      <bottom/>
      <diagonal/>
    </border>
    <border>
      <left/>
      <right style="double">
        <color theme="0" tint="-0.24994659260841701"/>
      </right>
      <top/>
      <bottom/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 style="thin">
        <color theme="1" tint="0.34998626667073579"/>
      </left>
      <right style="thin">
        <color theme="1" tint="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1" tint="0.34998626667073579"/>
      </left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double">
        <color theme="1" tint="0.24994659260841701"/>
      </left>
      <right/>
      <top style="double">
        <color theme="1" tint="0.24994659260841701"/>
      </top>
      <bottom/>
      <diagonal/>
    </border>
    <border>
      <left/>
      <right/>
      <top style="double">
        <color theme="1" tint="0.24994659260841701"/>
      </top>
      <bottom/>
      <diagonal/>
    </border>
    <border>
      <left/>
      <right style="double">
        <color theme="1" tint="0.24994659260841701"/>
      </right>
      <top style="double">
        <color theme="1" tint="0.24994659260841701"/>
      </top>
      <bottom/>
      <diagonal/>
    </border>
    <border>
      <left style="double">
        <color theme="1" tint="0.24994659260841701"/>
      </left>
      <right/>
      <top/>
      <bottom/>
      <diagonal/>
    </border>
    <border>
      <left/>
      <right style="double">
        <color theme="1" tint="0.24994659260841701"/>
      </right>
      <top/>
      <bottom/>
      <diagonal/>
    </border>
    <border>
      <left style="double">
        <color theme="1" tint="0.24994659260841701"/>
      </left>
      <right/>
      <top/>
      <bottom style="double">
        <color theme="1" tint="0.24994659260841701"/>
      </bottom>
      <diagonal/>
    </border>
    <border>
      <left/>
      <right/>
      <top/>
      <bottom style="double">
        <color theme="1" tint="0.24994659260841701"/>
      </bottom>
      <diagonal/>
    </border>
    <border>
      <left/>
      <right style="double">
        <color theme="1" tint="0.24994659260841701"/>
      </right>
      <top/>
      <bottom style="double">
        <color theme="1" tint="0.24994659260841701"/>
      </bottom>
      <diagonal/>
    </border>
    <border>
      <left style="double">
        <color theme="0" tint="-0.34998626667073579"/>
      </left>
      <right/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6" fillId="4" borderId="2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9" fillId="6" borderId="19" xfId="0" applyFont="1" applyFill="1" applyBorder="1" applyAlignment="1">
      <alignment horizontal="center" vertical="center"/>
    </xf>
    <xf numFmtId="0" fontId="19" fillId="7" borderId="19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19" fillId="7" borderId="20" xfId="0" applyFont="1" applyFill="1" applyBorder="1" applyAlignment="1">
      <alignment horizontal="center" vertical="center"/>
    </xf>
    <xf numFmtId="0" fontId="19" fillId="6" borderId="20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2" fillId="0" borderId="0" xfId="0" applyFont="1" applyFill="1" applyBorder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34" fillId="0" borderId="0" xfId="0" applyFont="1" applyFill="1" applyAlignment="1">
      <alignment horizontal="center" vertical="center"/>
    </xf>
    <xf numFmtId="0" fontId="31" fillId="0" borderId="22" xfId="0" applyFont="1" applyFill="1" applyBorder="1" applyAlignment="1">
      <alignment horizontal="center" shrinkToFit="1"/>
    </xf>
    <xf numFmtId="0" fontId="38" fillId="0" borderId="0" xfId="0" applyFont="1" applyFill="1"/>
    <xf numFmtId="0" fontId="1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8" fillId="0" borderId="0" xfId="0" applyFont="1" applyFill="1" applyBorder="1"/>
    <xf numFmtId="0" fontId="2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/>
    </xf>
    <xf numFmtId="0" fontId="44" fillId="0" borderId="0" xfId="0" applyFont="1" applyFill="1" applyBorder="1" applyAlignment="1">
      <alignment horizontal="center"/>
    </xf>
    <xf numFmtId="0" fontId="44" fillId="0" borderId="0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0" fontId="48" fillId="0" borderId="0" xfId="0" applyFont="1" applyFill="1" applyAlignment="1">
      <alignment horizontal="center" vertical="center"/>
    </xf>
    <xf numFmtId="0" fontId="49" fillId="0" borderId="0" xfId="0" applyFont="1" applyFill="1" applyAlignment="1">
      <alignment horizontal="center" vertical="center"/>
    </xf>
    <xf numFmtId="22" fontId="0" fillId="0" borderId="0" xfId="0" applyNumberFormat="1" applyFill="1"/>
    <xf numFmtId="0" fontId="17" fillId="2" borderId="25" xfId="0" applyFont="1" applyFill="1" applyBorder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53" fillId="0" borderId="0" xfId="0" applyFont="1" applyFill="1" applyAlignment="1">
      <alignment horizontal="center" vertical="center"/>
    </xf>
    <xf numFmtId="0" fontId="54" fillId="0" borderId="0" xfId="0" applyFont="1" applyFill="1" applyAlignment="1">
      <alignment horizontal="center" vertical="center"/>
    </xf>
    <xf numFmtId="0" fontId="19" fillId="6" borderId="2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20" fillId="4" borderId="19" xfId="0" applyFont="1" applyFill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55" fillId="0" borderId="0" xfId="0" applyFont="1" applyAlignment="1">
      <alignment horizontal="center" vertical="center"/>
    </xf>
    <xf numFmtId="0" fontId="55" fillId="0" borderId="0" xfId="0" applyFont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1" fontId="6" fillId="0" borderId="28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49" fontId="0" fillId="0" borderId="34" xfId="0" applyNumberFormat="1" applyFill="1" applyBorder="1"/>
    <xf numFmtId="49" fontId="0" fillId="0" borderId="34" xfId="0" applyNumberFormat="1" applyBorder="1"/>
    <xf numFmtId="0" fontId="0" fillId="0" borderId="34" xfId="0" applyBorder="1"/>
    <xf numFmtId="49" fontId="0" fillId="0" borderId="36" xfId="0" applyNumberFormat="1" applyFill="1" applyBorder="1"/>
    <xf numFmtId="49" fontId="0" fillId="0" borderId="36" xfId="0" applyNumberFormat="1" applyBorder="1"/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49" fontId="0" fillId="0" borderId="37" xfId="0" applyNumberFormat="1" applyBorder="1"/>
    <xf numFmtId="49" fontId="1" fillId="0" borderId="31" xfId="0" applyNumberFormat="1" applyFont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49" fontId="1" fillId="0" borderId="32" xfId="0" applyNumberFormat="1" applyFont="1" applyBorder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0" fontId="42" fillId="0" borderId="0" xfId="0" applyFont="1" applyFill="1" applyAlignment="1">
      <alignment horizontal="center" vertical="center"/>
    </xf>
    <xf numFmtId="0" fontId="50" fillId="0" borderId="0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46" fillId="0" borderId="0" xfId="0" applyFont="1" applyFill="1" applyAlignment="1">
      <alignment horizontal="center"/>
    </xf>
    <xf numFmtId="0" fontId="41" fillId="0" borderId="0" xfId="0" applyFont="1" applyFill="1" applyAlignment="1">
      <alignment horizontal="left" vertical="center" shrinkToFit="1"/>
    </xf>
    <xf numFmtId="0" fontId="43" fillId="0" borderId="0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52" fillId="0" borderId="0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</cellXfs>
  <cellStyles count="1">
    <cellStyle name="Normal" xfId="0" builtinId="0"/>
  </cellStyles>
  <dxfs count="127"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auto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ill>
        <patternFill>
          <bgColor rgb="FF372F2D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rgb="FF3788CB"/>
      </font>
      <fill>
        <patternFill patternType="none">
          <bgColor auto="1"/>
        </patternFill>
      </fill>
    </dxf>
    <dxf>
      <font>
        <color rgb="FFD3B5E9"/>
      </font>
    </dxf>
    <dxf>
      <font>
        <color rgb="FFF4DA3E"/>
      </font>
    </dxf>
    <dxf>
      <font>
        <color rgb="FFB567F5"/>
      </font>
    </dxf>
    <dxf>
      <font>
        <color rgb="FF75E604"/>
      </font>
    </dxf>
    <dxf>
      <font>
        <color rgb="FF642C76"/>
      </font>
    </dxf>
    <dxf>
      <font>
        <color rgb="FFFF66FF"/>
      </font>
    </dxf>
    <dxf>
      <font>
        <color auto="1"/>
      </font>
      <fill>
        <patternFill>
          <bgColor rgb="FF372F2D"/>
        </patternFill>
      </fill>
    </dxf>
    <dxf>
      <font>
        <color auto="1"/>
      </font>
      <fill>
        <patternFill>
          <bgColor rgb="FF372F2D"/>
        </patternFill>
      </fill>
    </dxf>
    <dxf>
      <fill>
        <patternFill>
          <bgColor rgb="FF372F2D"/>
        </patternFill>
      </fill>
    </dxf>
    <dxf>
      <fill>
        <patternFill>
          <bgColor rgb="FF372F2D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813997"/>
        </patternFill>
      </fill>
    </dxf>
    <dxf>
      <font>
        <b/>
        <i val="0"/>
        <color theme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/>
      </font>
      <fill>
        <patternFill>
          <bgColor rgb="FF642C76"/>
        </patternFill>
      </fill>
    </dxf>
    <dxf>
      <font>
        <b/>
        <i val="0"/>
        <color theme="1" tint="4.9989318521683403E-2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 tint="0.1499679555650502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color theme="0" tint="-4.9989318521683403E-2"/>
      </font>
      <fill>
        <patternFill>
          <bgColor rgb="FF642C76"/>
        </patternFill>
      </fill>
    </dxf>
    <dxf>
      <font>
        <b/>
        <i val="0"/>
        <color auto="1"/>
      </font>
      <fill>
        <patternFill>
          <bgColor rgb="FF8CFF19"/>
        </patternFill>
      </fill>
    </dxf>
    <dxf>
      <font>
        <color theme="1" tint="0.14996795556505021"/>
      </font>
      <fill>
        <patternFill>
          <bgColor rgb="FFB567F5"/>
        </patternFill>
      </fill>
    </dxf>
    <dxf>
      <font>
        <color theme="1"/>
      </font>
      <fill>
        <patternFill>
          <bgColor rgb="FFF4DA3E"/>
        </patternFill>
      </fill>
    </dxf>
    <dxf>
      <font>
        <color theme="1" tint="0.14996795556505021"/>
      </font>
      <fill>
        <patternFill>
          <bgColor rgb="FFE4D2F2"/>
        </patternFill>
      </fill>
    </dxf>
    <dxf>
      <font>
        <b/>
        <i val="0"/>
        <color theme="0"/>
      </font>
      <fill>
        <patternFill>
          <bgColor rgb="FF3788CB"/>
        </patternFill>
      </fill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  <dxf>
      <font>
        <b/>
        <i val="0"/>
      </font>
    </dxf>
    <dxf>
      <font>
        <color theme="0" tint="-4.9989318521683403E-2"/>
      </font>
      <fill>
        <patternFill>
          <bgColor rgb="FFFF66FF"/>
        </patternFill>
      </fill>
    </dxf>
    <dxf>
      <font>
        <b/>
        <i val="0"/>
        <color theme="0" tint="-4.9989318521683403E-2"/>
      </font>
      <fill>
        <patternFill>
          <bgColor theme="4" tint="-0.24994659260841701"/>
        </patternFill>
      </fill>
    </dxf>
    <dxf>
      <font>
        <color theme="1" tint="0.14996795556505021"/>
      </font>
      <fill>
        <patternFill>
          <bgColor rgb="FF8CC068"/>
        </patternFill>
      </fill>
    </dxf>
    <dxf>
      <font>
        <color theme="1" tint="0.14996795556505021"/>
      </font>
      <fill>
        <patternFill>
          <bgColor rgb="FF81B2E9"/>
        </patternFill>
      </fill>
    </dxf>
    <dxf>
      <font>
        <color theme="1" tint="0.14996795556505021"/>
      </font>
      <fill>
        <patternFill>
          <bgColor rgb="FFC6E0B4"/>
        </patternFill>
      </fill>
    </dxf>
    <dxf>
      <font>
        <b/>
        <i val="0"/>
        <color theme="1" tint="0.14996795556505021"/>
      </font>
      <fill>
        <patternFill>
          <bgColor theme="4" tint="0.59996337778862885"/>
        </patternFill>
      </fill>
    </dxf>
    <dxf>
      <font>
        <color theme="0" tint="-0.34998626667073579"/>
      </font>
      <fill>
        <patternFill>
          <bgColor theme="1" tint="0.24994659260841701"/>
        </patternFill>
      </fill>
    </dxf>
  </dxfs>
  <tableStyles count="0" defaultTableStyle="TableStyleMedium2" defaultPivotStyle="PivotStyleLight16"/>
  <colors>
    <mruColors>
      <color rgb="FF372F2D"/>
      <color rgb="FFFF66FF"/>
      <color rgb="FF642C76"/>
      <color rgb="FF75E604"/>
      <color rgb="FFB567F5"/>
      <color rgb="FFF4DA3E"/>
      <color rgb="FFD3B5E9"/>
      <color rgb="FF3788CB"/>
      <color rgb="FF0066CC"/>
      <color rgb="FF4939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F41"/>
  <sheetViews>
    <sheetView showGridLines="0" tabSelected="1" topLeftCell="A2" zoomScaleNormal="100" workbookViewId="0">
      <selection activeCell="B39" sqref="B39"/>
    </sheetView>
  </sheetViews>
  <sheetFormatPr defaultRowHeight="17.25" x14ac:dyDescent="0.3"/>
  <cols>
    <col min="1" max="1" width="4" style="52" customWidth="1"/>
    <col min="2" max="2" width="21.7109375" style="52" customWidth="1"/>
    <col min="3" max="3" width="12.140625" style="52" customWidth="1"/>
    <col min="4" max="4" width="1.42578125" style="52" customWidth="1"/>
    <col min="5" max="29" width="8" style="52" customWidth="1"/>
    <col min="30" max="30" width="4.28515625" style="52" customWidth="1"/>
    <col min="31" max="31" width="12.85546875" style="59" bestFit="1" customWidth="1"/>
    <col min="32" max="32" width="14.85546875" style="52" customWidth="1"/>
    <col min="33" max="16384" width="9.140625" style="52"/>
  </cols>
  <sheetData>
    <row r="1" spans="1:32" s="49" customFormat="1" ht="15" hidden="1" customHeight="1" x14ac:dyDescent="0.25">
      <c r="E1" s="49">
        <v>0</v>
      </c>
      <c r="F1" s="49">
        <v>1</v>
      </c>
      <c r="G1" s="49">
        <v>2</v>
      </c>
      <c r="H1" s="49">
        <v>3</v>
      </c>
      <c r="I1" s="49">
        <v>4</v>
      </c>
      <c r="J1" s="49">
        <v>5</v>
      </c>
      <c r="K1" s="49">
        <v>6</v>
      </c>
      <c r="L1" s="49">
        <v>7</v>
      </c>
      <c r="M1" s="49">
        <v>8</v>
      </c>
      <c r="N1" s="49">
        <v>9</v>
      </c>
      <c r="O1" s="49">
        <v>10</v>
      </c>
      <c r="P1" s="49">
        <v>11</v>
      </c>
      <c r="Q1" s="49">
        <v>12</v>
      </c>
      <c r="R1" s="49">
        <v>13</v>
      </c>
      <c r="S1" s="49">
        <v>14</v>
      </c>
      <c r="T1" s="49">
        <v>15</v>
      </c>
      <c r="U1" s="49">
        <v>16</v>
      </c>
      <c r="V1" s="49">
        <v>17</v>
      </c>
      <c r="W1" s="49">
        <v>18</v>
      </c>
      <c r="X1" s="49">
        <v>19</v>
      </c>
      <c r="Y1" s="49">
        <v>20</v>
      </c>
      <c r="Z1" s="49">
        <v>21</v>
      </c>
      <c r="AA1" s="49">
        <v>22</v>
      </c>
      <c r="AB1" s="49">
        <v>23</v>
      </c>
      <c r="AC1" s="49">
        <v>24</v>
      </c>
      <c r="AE1" s="76"/>
    </row>
    <row r="2" spans="1:32" s="49" customFormat="1" ht="11.25" customHeight="1" x14ac:dyDescent="0.25">
      <c r="AE2" s="76"/>
    </row>
    <row r="3" spans="1:32" s="50" customFormat="1" ht="15" hidden="1" customHeight="1" x14ac:dyDescent="0.25">
      <c r="B3" s="49"/>
      <c r="C3" s="49"/>
      <c r="D3" s="49"/>
      <c r="E3" s="49"/>
      <c r="F3" s="49"/>
      <c r="G3" s="49"/>
      <c r="J3" s="77" t="s">
        <v>28</v>
      </c>
      <c r="K3" s="61" t="s">
        <v>29</v>
      </c>
      <c r="L3" s="77" t="s">
        <v>30</v>
      </c>
      <c r="M3" s="61" t="s">
        <v>31</v>
      </c>
      <c r="N3" s="77" t="s">
        <v>32</v>
      </c>
      <c r="O3" s="61" t="s">
        <v>33</v>
      </c>
      <c r="P3" s="77" t="s">
        <v>34</v>
      </c>
      <c r="AE3" s="76"/>
      <c r="AF3" s="49"/>
    </row>
    <row r="4" spans="1:32" s="50" customFormat="1" ht="15" customHeight="1" x14ac:dyDescent="0.25">
      <c r="A4" s="50" t="s">
        <v>160</v>
      </c>
      <c r="B4" s="138" t="str">
        <f>IF(B19 = "Ionian (Major)", B10 &amp; " Major", IF(B19 = "Aolian (Minor)", B10 &amp; " Minor", B10 &amp; " " &amp; B19))</f>
        <v>C Locrian</v>
      </c>
      <c r="C4" s="138"/>
      <c r="D4" s="138"/>
      <c r="E4" s="138"/>
      <c r="F4" s="138"/>
      <c r="G4" s="138"/>
      <c r="K4" s="135">
        <f>IF(Model!I3="0","",Model!I3)</f>
        <v>1</v>
      </c>
      <c r="L4" s="135"/>
      <c r="M4" s="135" t="str">
        <f>IF(Model!J3="0","",Model!J3)</f>
        <v>♭2</v>
      </c>
      <c r="N4" s="135"/>
      <c r="O4" s="135" t="str">
        <f>IF(Model!K3="0","",Model!K3)</f>
        <v>♭3</v>
      </c>
      <c r="P4" s="135"/>
      <c r="Q4" s="135">
        <f>IF(Model!L3="0","",Model!L3)</f>
        <v>4</v>
      </c>
      <c r="R4" s="135"/>
      <c r="S4" s="135" t="str">
        <f>IF(Model!M3="0","",Model!M3)</f>
        <v>♭5</v>
      </c>
      <c r="T4" s="135"/>
      <c r="U4" s="135" t="str">
        <f>IF(Model!N3="0","",Model!N3)</f>
        <v>♭6</v>
      </c>
      <c r="V4" s="135"/>
      <c r="W4" s="135" t="str">
        <f>IF(Model!O3="0","",Model!O3)</f>
        <v>♭7</v>
      </c>
      <c r="X4" s="135"/>
      <c r="Z4" s="130" t="s">
        <v>19</v>
      </c>
      <c r="AA4" s="130"/>
      <c r="AB4" s="131" t="b">
        <v>0</v>
      </c>
      <c r="AC4" s="131"/>
    </row>
    <row r="5" spans="1:32" s="50" customFormat="1" ht="14.25" hidden="1" customHeight="1" x14ac:dyDescent="0.25">
      <c r="B5" s="138"/>
      <c r="C5" s="138"/>
      <c r="D5" s="138"/>
      <c r="E5" s="138"/>
      <c r="F5" s="138"/>
      <c r="G5" s="138"/>
      <c r="K5" s="135">
        <f>Model!I4</f>
        <v>1</v>
      </c>
      <c r="L5" s="135"/>
      <c r="M5" s="136">
        <f>IFERROR(HLOOKUP(G$1, Model!$P$18:$W$41, MATCH($B$19, Model!$P$24:$P$43, 0) + 1), G$1)</f>
        <v>0</v>
      </c>
      <c r="N5" s="136"/>
      <c r="O5" s="136" t="str">
        <f>IFERROR(HLOOKUP(H$1, Model!$P$18:$W$41, MATCH($B$19, Model!$P$24:$P$43, 0) + 1), H$1)</f>
        <v>♭3</v>
      </c>
      <c r="P5" s="136"/>
      <c r="Q5" s="136">
        <f>IFERROR(HLOOKUP(I$1, Model!$P$18:$W$41, MATCH($B$19, Model!$P$24:$P$43, 0) + 1), I$1)</f>
        <v>0</v>
      </c>
      <c r="R5" s="136"/>
      <c r="S5" s="136">
        <f>IFERROR(HLOOKUP(J$1, Model!$P$18:$W$41, MATCH($B$19, Model!$P$24:$P$43, 0) + 1), J$1)</f>
        <v>0</v>
      </c>
      <c r="T5" s="136"/>
      <c r="U5" s="136">
        <f>IFERROR(HLOOKUP(K$1, Model!$P$18:$W$41, MATCH($B$19, Model!$P$24:$P$43, 0) + 1), K$1)</f>
        <v>0</v>
      </c>
      <c r="V5" s="136"/>
      <c r="W5" s="136" t="str">
        <f>IFERROR(HLOOKUP(L$1, Model!$P$18:$W$41, MATCH($B$19, Model!$P$24:$P$43, 0) + 1), L$1)</f>
        <v>♭7</v>
      </c>
      <c r="X5" s="136"/>
      <c r="Z5" s="130"/>
      <c r="AA5" s="130"/>
      <c r="AB5" s="131"/>
      <c r="AC5" s="131"/>
    </row>
    <row r="6" spans="1:32" s="50" customFormat="1" ht="15" customHeight="1" x14ac:dyDescent="0.25">
      <c r="B6" s="138"/>
      <c r="C6" s="138"/>
      <c r="D6" s="138"/>
      <c r="E6" s="138"/>
      <c r="F6" s="138"/>
      <c r="G6" s="138"/>
      <c r="K6" s="134" t="str">
        <f>IF(K$4="","", J$8 &amp; IFERROR(HLOOKUP(F$1, Model!$P$43:$W$65, MATCH($B$19, Model!$P$44:$P$65, 0) + 1), F$1))</f>
        <v>Cm7ø</v>
      </c>
      <c r="L6" s="134"/>
      <c r="M6" s="134" t="str">
        <f>IF(M$4="","", K$8 &amp; IFERROR(HLOOKUP(G$1, Model!$P$43:$W$65, MATCH($B$19, Model!$P$44:$P$65, 0) + 1), G$1))</f>
        <v>D♭M7</v>
      </c>
      <c r="N6" s="134"/>
      <c r="O6" s="134" t="str">
        <f>IF(O$4="","", L$8 &amp; IFERROR(HLOOKUP(H$1, Model!$P$43:$W$65, MATCH($B$19, Model!$P$44:$P$65, 0) + 1), H$1))</f>
        <v>E♭m7</v>
      </c>
      <c r="P6" s="134"/>
      <c r="Q6" s="134" t="str">
        <f>IF(Q$4="","", M$8 &amp; IFERROR(HLOOKUP(I$1, Model!$P$43:$W$65, MATCH($B$19, Model!$P$44:$P$65, 0) + 1), I$1))</f>
        <v>Fm7</v>
      </c>
      <c r="R6" s="134"/>
      <c r="S6" s="134" t="str">
        <f>IF(S$4="","", N$8 &amp; IFERROR(HLOOKUP(J$1, Model!$P$43:$W$65, MATCH($B$19, Model!$P$44:$P$65, 0) + 1), J$1))</f>
        <v>G♭M7</v>
      </c>
      <c r="T6" s="134"/>
      <c r="U6" s="134" t="str">
        <f>IF(U$4="","", O$8 &amp; IFERROR(HLOOKUP(K$1, Model!$P$43:$W$65, MATCH($B$19, Model!$P$44:$P$65, 0) + 1), K$1))</f>
        <v>A♭7</v>
      </c>
      <c r="V6" s="134"/>
      <c r="W6" s="134" t="str">
        <f>IF(W$4="","", P$8 &amp; IFERROR(HLOOKUP(L$1, Model!$P$43:$W$65, MATCH($B$19, Model!$P$44:$P$65, 0) + 1), L$1))</f>
        <v>B♭m7</v>
      </c>
      <c r="X6" s="134"/>
      <c r="Z6" s="130"/>
      <c r="AA6" s="130"/>
      <c r="AB6" s="131"/>
      <c r="AC6" s="131"/>
    </row>
    <row r="7" spans="1:32" s="51" customFormat="1" ht="10.5" customHeight="1" x14ac:dyDescent="0.2">
      <c r="B7" s="138"/>
      <c r="C7" s="138"/>
      <c r="D7" s="138"/>
      <c r="E7" s="138"/>
      <c r="F7" s="138"/>
      <c r="G7" s="138"/>
      <c r="J7" s="85"/>
      <c r="K7" s="85"/>
      <c r="L7" s="85"/>
      <c r="M7" s="85"/>
      <c r="N7" s="85"/>
      <c r="O7" s="85"/>
      <c r="P7" s="85"/>
      <c r="Z7" s="130"/>
      <c r="AA7" s="130"/>
      <c r="AB7" s="131"/>
      <c r="AC7" s="131"/>
    </row>
    <row r="8" spans="1:32" ht="31.5" customHeight="1" x14ac:dyDescent="0.25">
      <c r="B8" s="138"/>
      <c r="C8" s="138"/>
      <c r="D8" s="138"/>
      <c r="E8" s="138"/>
      <c r="F8" s="138"/>
      <c r="G8" s="138"/>
      <c r="H8" s="139" t="s">
        <v>21</v>
      </c>
      <c r="I8" s="139"/>
      <c r="J8" s="63" t="str">
        <f>Model!I6</f>
        <v>C</v>
      </c>
      <c r="K8" s="64" t="str">
        <f>IF(Model!I4=0, "", Model!J6)</f>
        <v>D♭</v>
      </c>
      <c r="L8" s="65" t="str">
        <f>IF(Model!J4=0, "", Model!K6)</f>
        <v>E♭</v>
      </c>
      <c r="M8" s="66" t="str">
        <f>IF(Model!K4=0, "", Model!L6)</f>
        <v>F</v>
      </c>
      <c r="N8" s="67" t="str">
        <f>IF(Model!L4=0, "", Model!M6)</f>
        <v>G♭</v>
      </c>
      <c r="O8" s="68" t="str">
        <f>IF(Model!M4=0, "", Model!N6)</f>
        <v>A♭</v>
      </c>
      <c r="P8" s="69" t="str">
        <f>IF(Model!N4=0, "", Model!O6)</f>
        <v>B♭</v>
      </c>
      <c r="S8" s="140" t="s">
        <v>18</v>
      </c>
      <c r="T8" s="140"/>
      <c r="U8" s="140"/>
      <c r="V8" s="88" t="str">
        <f>IF(Model!I4=1, "h", IF(Model!I4=2, "W", IF(Model!I4=3, "W+h", IF(Model!I4=4, "WW", IF(Model!I4=0, "", Model!I4)))))</f>
        <v>h</v>
      </c>
      <c r="W8" s="70" t="str">
        <f>IF(Model!J4=1, "h", IF(Model!J4=2, "W", IF(Model!J4=3, "W+h", IF(Model!J4=4, "WW", IF(Model!J4=0, "", Model!J4)))))</f>
        <v>W</v>
      </c>
      <c r="X8" s="71" t="str">
        <f>IF(Model!K4=1, "h", IF(Model!K4=2, "W", IF(Model!K4=3, "W+h", IF(Model!K4=4, "WW", IF(Model!K4=0, "", Model!K4)))))</f>
        <v>W</v>
      </c>
      <c r="Y8" s="72" t="str">
        <f>IF(Model!L4=1, "h", IF(Model!L4=2, "W", IF(Model!L4=3, "W+h",IF(Model!L4=4, "WW", IF(Model!L4=0, "", Model!L4)))))</f>
        <v>h</v>
      </c>
      <c r="Z8" s="73" t="str">
        <f>IF(Model!M4=1, "h", IF(Model!M4=2, "W", IF(Model!M4=3, "W+h",IF(Model!M4=4, "WW", IF(Model!M4=0, "", Model!M4)))))</f>
        <v>W</v>
      </c>
      <c r="AA8" s="74" t="str">
        <f>IF(Model!N4=1, "h", IF(Model!N4=2, "W", IF(Model!N4=3, "W+h", IF(Model!N4=4, "WW", IF(Model!N4=0, "", Model!N4)))))</f>
        <v>W</v>
      </c>
      <c r="AB8" s="75" t="str">
        <f>IF(Model!O4=1, "h", IF(Model!O4=2, "W", IF(Model!O4=3, "W+h",IF(Model!O4=4, "WW", IF(Model!O4=0, "", Model!O4)))))</f>
        <v>W</v>
      </c>
      <c r="AE8" s="133" t="s">
        <v>1</v>
      </c>
      <c r="AF8" s="133"/>
    </row>
    <row r="9" spans="1:32" ht="21" customHeight="1" x14ac:dyDescent="0.45">
      <c r="B9" s="83" t="s">
        <v>12</v>
      </c>
      <c r="C9" s="83" t="s">
        <v>16</v>
      </c>
      <c r="D9" s="30"/>
      <c r="E9" s="94">
        <f t="shared" ref="E9:AC9" si="0">IF($AB$4, 24-E$1, E$1)</f>
        <v>0</v>
      </c>
      <c r="F9" s="96">
        <f t="shared" si="0"/>
        <v>1</v>
      </c>
      <c r="G9" s="40">
        <f t="shared" si="0"/>
        <v>2</v>
      </c>
      <c r="H9" s="38">
        <f t="shared" si="0"/>
        <v>3</v>
      </c>
      <c r="I9" s="40">
        <f t="shared" si="0"/>
        <v>4</v>
      </c>
      <c r="J9" s="38">
        <f t="shared" si="0"/>
        <v>5</v>
      </c>
      <c r="K9" s="40">
        <f t="shared" si="0"/>
        <v>6</v>
      </c>
      <c r="L9" s="38">
        <f t="shared" si="0"/>
        <v>7</v>
      </c>
      <c r="M9" s="40">
        <f t="shared" si="0"/>
        <v>8</v>
      </c>
      <c r="N9" s="38">
        <f t="shared" si="0"/>
        <v>9</v>
      </c>
      <c r="O9" s="40">
        <f t="shared" si="0"/>
        <v>10</v>
      </c>
      <c r="P9" s="40">
        <f t="shared" si="0"/>
        <v>11</v>
      </c>
      <c r="Q9" s="39">
        <f t="shared" si="0"/>
        <v>12</v>
      </c>
      <c r="R9" s="40">
        <f t="shared" si="0"/>
        <v>13</v>
      </c>
      <c r="S9" s="40">
        <f t="shared" si="0"/>
        <v>14</v>
      </c>
      <c r="T9" s="38">
        <f t="shared" si="0"/>
        <v>15</v>
      </c>
      <c r="U9" s="40">
        <f t="shared" si="0"/>
        <v>16</v>
      </c>
      <c r="V9" s="38">
        <f t="shared" si="0"/>
        <v>17</v>
      </c>
      <c r="W9" s="40">
        <f t="shared" si="0"/>
        <v>18</v>
      </c>
      <c r="X9" s="38">
        <f t="shared" si="0"/>
        <v>19</v>
      </c>
      <c r="Y9" s="40">
        <f t="shared" si="0"/>
        <v>20</v>
      </c>
      <c r="Z9" s="38">
        <f t="shared" si="0"/>
        <v>21</v>
      </c>
      <c r="AA9" s="40">
        <f t="shared" si="0"/>
        <v>22</v>
      </c>
      <c r="AB9" s="40">
        <f t="shared" si="0"/>
        <v>23</v>
      </c>
      <c r="AC9" s="45">
        <f t="shared" si="0"/>
        <v>24</v>
      </c>
      <c r="AE9" s="86" t="s">
        <v>9</v>
      </c>
      <c r="AF9" s="87" t="s">
        <v>27</v>
      </c>
    </row>
    <row r="10" spans="1:32" s="53" customFormat="1" ht="21" customHeight="1" x14ac:dyDescent="0.25">
      <c r="B10" s="132" t="s">
        <v>0</v>
      </c>
      <c r="C10" s="54" t="s">
        <v>17</v>
      </c>
      <c r="D10" s="2">
        <f>VLOOKUP(UPPER(Fretboards!C10), Model!$B$2:$D$34, 3, FALSE)</f>
        <v>4</v>
      </c>
      <c r="E10" s="48" t="str">
        <f>IFERROR(HLOOKUP(MATCH(MOD($D10+E$9, 12), Model!$I$5:$O$5, 0), Model!$I$2:$O$6, 5) &amp; " : " &amp; HLOOKUP(MATCH(MOD($D10+E$9, 12), Model!$I$5:$O$5, 0), Model!$I$2:$O$3, 2), "")</f>
        <v/>
      </c>
      <c r="F10" s="91" t="str">
        <f>IFERROR(HLOOKUP(MATCH(MOD($D10+F$9, 12), Model!$I$5:$O$5, 0), Model!$I$2:$O$6, 5) &amp; " : " &amp; HLOOKUP(MATCH(MOD($D10+F$9, 12), Model!$I$5:$O$5, 0), Model!$I$2:$O$3, 2), "")</f>
        <v>F : 4</v>
      </c>
      <c r="G10" s="46" t="str">
        <f>IFERROR(HLOOKUP(MATCH(MOD($D10+G$9, 12), Model!$I$5:$O$5, 0), Model!$I$2:$O$6, 5) &amp; " : " &amp; HLOOKUP(MATCH(MOD($D10+G$9, 12), Model!$I$5:$O$5, 0), Model!$I$2:$O$3, 2), "")</f>
        <v>G♭ : ♭5</v>
      </c>
      <c r="H10" s="47" t="str">
        <f>IFERROR(HLOOKUP(MATCH(MOD($D10+H$9, 12), Model!$I$5:$O$5, 0), Model!$I$2:$O$6, 5) &amp; " : " &amp; HLOOKUP(MATCH(MOD($D10+H$9, 12), Model!$I$5:$O$5, 0), Model!$I$2:$O$3, 2), "")</f>
        <v/>
      </c>
      <c r="I10" s="46" t="str">
        <f>IFERROR(HLOOKUP(MATCH(MOD($D10+I$9, 12), Model!$I$5:$O$5, 0), Model!$I$2:$O$6, 5) &amp; " : " &amp; HLOOKUP(MATCH(MOD($D10+I$9, 12), Model!$I$5:$O$5, 0), Model!$I$2:$O$3, 2), "")</f>
        <v>A♭ : ♭6</v>
      </c>
      <c r="J10" s="47" t="str">
        <f>IFERROR(HLOOKUP(MATCH(MOD($D10+J$9, 12), Model!$I$5:$O$5, 0), Model!$I$2:$O$6, 5) &amp; " : " &amp; HLOOKUP(MATCH(MOD($D10+J$9, 12), Model!$I$5:$O$5, 0), Model!$I$2:$O$3, 2), "")</f>
        <v/>
      </c>
      <c r="K10" s="46" t="str">
        <f>IFERROR(HLOOKUP(MATCH(MOD($D10+K$9, 12), Model!$I$5:$O$5, 0), Model!$I$2:$O$6, 5) &amp; " : " &amp; HLOOKUP(MATCH(MOD($D10+K$9, 12), Model!$I$5:$O$5, 0), Model!$I$2:$O$3, 2), "")</f>
        <v>B♭ : ♭7</v>
      </c>
      <c r="L10" s="47" t="str">
        <f>IFERROR(HLOOKUP(MATCH(MOD($D10+L$9, 12), Model!$I$5:$O$5, 0), Model!$I$2:$O$6, 5) &amp; " : " &amp; HLOOKUP(MATCH(MOD($D10+L$9, 12), Model!$I$5:$O$5, 0), Model!$I$2:$O$3, 2), "")</f>
        <v/>
      </c>
      <c r="M10" s="46" t="str">
        <f>IFERROR(HLOOKUP(MATCH(MOD($D10+M$9, 12), Model!$I$5:$O$5, 0), Model!$I$2:$O$6, 5) &amp; " : " &amp; HLOOKUP(MATCH(MOD($D10+M$9, 12), Model!$I$5:$O$5, 0), Model!$I$2:$O$3, 2), "")</f>
        <v>C : 1</v>
      </c>
      <c r="N10" s="47" t="str">
        <f>IFERROR(HLOOKUP(MATCH(MOD($D10+N$9, 12), Model!$I$5:$O$5, 0), Model!$I$2:$O$6, 5) &amp; " : " &amp; HLOOKUP(MATCH(MOD($D10+N$9, 12), Model!$I$5:$O$5, 0), Model!$I$2:$O$3, 2), "")</f>
        <v>D♭ : ♭2</v>
      </c>
      <c r="O10" s="46" t="str">
        <f>IFERROR(HLOOKUP(MATCH(MOD($D10+O$9, 12), Model!$I$5:$O$5, 0), Model!$I$2:$O$6, 5) &amp; " : " &amp; HLOOKUP(MATCH(MOD($D10+O$9, 12), Model!$I$5:$O$5, 0), Model!$I$2:$O$3, 2), "")</f>
        <v/>
      </c>
      <c r="P10" s="46" t="str">
        <f>IFERROR(HLOOKUP(MATCH(MOD($D10+P$9, 12), Model!$I$5:$O$5, 0), Model!$I$2:$O$6, 5) &amp; " : " &amp; HLOOKUP(MATCH(MOD($D10+P$9, 12), Model!$I$5:$O$5, 0), Model!$I$2:$O$3, 2), "")</f>
        <v>E♭ : ♭3</v>
      </c>
      <c r="Q10" s="48" t="str">
        <f>IFERROR(HLOOKUP(MATCH(MOD($D10+Q$9, 12), Model!$I$5:$O$5, 0), Model!$I$2:$O$6, 5) &amp; " : " &amp; HLOOKUP(MATCH(MOD($D10+Q$9, 12), Model!$I$5:$O$5, 0), Model!$I$2:$O$3, 2), "")</f>
        <v/>
      </c>
      <c r="R10" s="46" t="str">
        <f>IFERROR(HLOOKUP(MATCH(MOD($D10+R$9, 12), Model!$I$5:$O$5, 0), Model!$I$2:$O$6, 5) &amp; " : " &amp; HLOOKUP(MATCH(MOD($D10+R$9, 12), Model!$I$5:$O$5, 0), Model!$I$2:$O$3, 2), "")</f>
        <v>F : 4</v>
      </c>
      <c r="S10" s="46" t="str">
        <f>IFERROR(HLOOKUP(MATCH(MOD($D10+S$9, 12), Model!$I$5:$O$5, 0), Model!$I$2:$O$6, 5) &amp; " : " &amp; HLOOKUP(MATCH(MOD($D10+S$9, 12), Model!$I$5:$O$5, 0), Model!$I$2:$O$3, 2), "")</f>
        <v>G♭ : ♭5</v>
      </c>
      <c r="T10" s="47" t="str">
        <f>IFERROR(HLOOKUP(MATCH(MOD($D10+T$9, 12), Model!$I$5:$O$5, 0), Model!$I$2:$O$6, 5) &amp; " : " &amp; HLOOKUP(MATCH(MOD($D10+T$9, 12), Model!$I$5:$O$5, 0), Model!$I$2:$O$3, 2), "")</f>
        <v/>
      </c>
      <c r="U10" s="46" t="str">
        <f>IFERROR(HLOOKUP(MATCH(MOD($D10+U$9, 12), Model!$I$5:$O$5, 0), Model!$I$2:$O$6, 5) &amp; " : " &amp; HLOOKUP(MATCH(MOD($D10+U$9, 12), Model!$I$5:$O$5, 0), Model!$I$2:$O$3, 2), "")</f>
        <v>A♭ : ♭6</v>
      </c>
      <c r="V10" s="47" t="str">
        <f>IFERROR(HLOOKUP(MATCH(MOD($D10+V$9, 12), Model!$I$5:$O$5, 0), Model!$I$2:$O$6, 5) &amp; " : " &amp; HLOOKUP(MATCH(MOD($D10+V$9, 12), Model!$I$5:$O$5, 0), Model!$I$2:$O$3, 2), "")</f>
        <v/>
      </c>
      <c r="W10" s="46" t="str">
        <f>IFERROR(HLOOKUP(MATCH(MOD($D10+W$9, 12), Model!$I$5:$O$5, 0), Model!$I$2:$O$6, 5) &amp; " : " &amp; HLOOKUP(MATCH(MOD($D10+W$9, 12), Model!$I$5:$O$5, 0), Model!$I$2:$O$3, 2), "")</f>
        <v>B♭ : ♭7</v>
      </c>
      <c r="X10" s="47" t="str">
        <f>IFERROR(HLOOKUP(MATCH(MOD($D10+X$9, 12), Model!$I$5:$O$5, 0), Model!$I$2:$O$6, 5) &amp; " : " &amp; HLOOKUP(MATCH(MOD($D10+X$9, 12), Model!$I$5:$O$5, 0), Model!$I$2:$O$3, 2), "")</f>
        <v/>
      </c>
      <c r="Y10" s="46" t="str">
        <f>IFERROR(HLOOKUP(MATCH(MOD($D10+Y$9, 12), Model!$I$5:$O$5, 0), Model!$I$2:$O$6, 5) &amp; " : " &amp; HLOOKUP(MATCH(MOD($D10+Y$9, 12), Model!$I$5:$O$5, 0), Model!$I$2:$O$3, 2), "")</f>
        <v>C : 1</v>
      </c>
      <c r="Z10" s="47" t="str">
        <f>IFERROR(HLOOKUP(MATCH(MOD($D10+Z$9, 12), Model!$I$5:$O$5, 0), Model!$I$2:$O$6, 5) &amp; " : " &amp; HLOOKUP(MATCH(MOD($D10+Z$9, 12), Model!$I$5:$O$5, 0), Model!$I$2:$O$3, 2), "")</f>
        <v>D♭ : ♭2</v>
      </c>
      <c r="AA10" s="46" t="str">
        <f>IFERROR(HLOOKUP(MATCH(MOD($D10+AA$9, 12), Model!$I$5:$O$5, 0), Model!$I$2:$O$6, 5) &amp; " : " &amp; HLOOKUP(MATCH(MOD($D10+AA$9, 12), Model!$I$5:$O$5, 0), Model!$I$2:$O$3, 2), "")</f>
        <v/>
      </c>
      <c r="AB10" s="46" t="str">
        <f>IFERROR(HLOOKUP(MATCH(MOD($D10+AB$9, 12), Model!$I$5:$O$5, 0), Model!$I$2:$O$6, 5) &amp; " : " &amp; HLOOKUP(MATCH(MOD($D10+AB$9, 12), Model!$I$5:$O$5, 0), Model!$I$2:$O$3, 2), "")</f>
        <v>E♭ : ♭3</v>
      </c>
      <c r="AC10" s="48" t="str">
        <f>IFERROR(HLOOKUP(MATCH(MOD($D10+AC$9, 12), Model!$I$5:$O$5, 0), Model!$I$2:$O$6, 5) &amp; " : " &amp; HLOOKUP(MATCH(MOD($D10+AC$9, 12), Model!$I$5:$O$5, 0), Model!$I$2:$O$3, 2), "")</f>
        <v/>
      </c>
      <c r="AE10" s="78" t="s">
        <v>2</v>
      </c>
      <c r="AF10" s="92" t="b">
        <f>HLOOKUP(F$1, Model!$I$43:$O$65, MATCH($B$19, Model!$H$43:$H$65, 0))</f>
        <v>1</v>
      </c>
    </row>
    <row r="11" spans="1:32" s="53" customFormat="1" ht="21" customHeight="1" x14ac:dyDescent="0.25">
      <c r="B11" s="132"/>
      <c r="C11" s="54" t="s">
        <v>15</v>
      </c>
      <c r="D11" s="2">
        <f>VLOOKUP(UPPER(Fretboards!C11), Model!$B$2:$D$34, 3, FALSE)</f>
        <v>11</v>
      </c>
      <c r="E11" s="48" t="str">
        <f>IFERROR(HLOOKUP(MATCH(MOD($D11+E$9, 12), Model!$I$5:$O$5, 0), Model!$I$2:$O$6, 5) &amp; " : " &amp; HLOOKUP(MATCH(MOD($D11+E$9, 12), Model!$I$5:$O$5, 0), Model!$I$2:$O$3, 2), "")</f>
        <v/>
      </c>
      <c r="F11" s="91" t="str">
        <f>IFERROR(HLOOKUP(MATCH(MOD($D11+F$9, 12), Model!$I$5:$O$5, 0), Model!$I$2:$O$6, 5) &amp; " : " &amp; HLOOKUP(MATCH(MOD($D11+F$9, 12), Model!$I$5:$O$5, 0), Model!$I$2:$O$3, 2), "")</f>
        <v>C : 1</v>
      </c>
      <c r="G11" s="46" t="str">
        <f>IFERROR(HLOOKUP(MATCH(MOD($D11+G$9, 12), Model!$I$5:$O$5, 0), Model!$I$2:$O$6, 5) &amp; " : " &amp; HLOOKUP(MATCH(MOD($D11+G$9, 12), Model!$I$5:$O$5, 0), Model!$I$2:$O$3, 2), "")</f>
        <v>D♭ : ♭2</v>
      </c>
      <c r="H11" s="47" t="str">
        <f>IFERROR(HLOOKUP(MATCH(MOD($D11+H$9, 12), Model!$I$5:$O$5, 0), Model!$I$2:$O$6, 5) &amp; " : " &amp; HLOOKUP(MATCH(MOD($D11+H$9, 12), Model!$I$5:$O$5, 0), Model!$I$2:$O$3, 2), "")</f>
        <v/>
      </c>
      <c r="I11" s="46" t="str">
        <f>IFERROR(HLOOKUP(MATCH(MOD($D11+I$9, 12), Model!$I$5:$O$5, 0), Model!$I$2:$O$6, 5) &amp; " : " &amp; HLOOKUP(MATCH(MOD($D11+I$9, 12), Model!$I$5:$O$5, 0), Model!$I$2:$O$3, 2), "")</f>
        <v>E♭ : ♭3</v>
      </c>
      <c r="J11" s="47" t="str">
        <f>IFERROR(HLOOKUP(MATCH(MOD($D11+J$9, 12), Model!$I$5:$O$5, 0), Model!$I$2:$O$6, 5) &amp; " : " &amp; HLOOKUP(MATCH(MOD($D11+J$9, 12), Model!$I$5:$O$5, 0), Model!$I$2:$O$3, 2), "")</f>
        <v/>
      </c>
      <c r="K11" s="46" t="str">
        <f>IFERROR(HLOOKUP(MATCH(MOD($D11+K$9, 12), Model!$I$5:$O$5, 0), Model!$I$2:$O$6, 5) &amp; " : " &amp; HLOOKUP(MATCH(MOD($D11+K$9, 12), Model!$I$5:$O$5, 0), Model!$I$2:$O$3, 2), "")</f>
        <v>F : 4</v>
      </c>
      <c r="L11" s="47" t="str">
        <f>IFERROR(HLOOKUP(MATCH(MOD($D11+L$9, 12), Model!$I$5:$O$5, 0), Model!$I$2:$O$6, 5) &amp; " : " &amp; HLOOKUP(MATCH(MOD($D11+L$9, 12), Model!$I$5:$O$5, 0), Model!$I$2:$O$3, 2), "")</f>
        <v>G♭ : ♭5</v>
      </c>
      <c r="M11" s="46" t="str">
        <f>IFERROR(HLOOKUP(MATCH(MOD($D11+M$9, 12), Model!$I$5:$O$5, 0), Model!$I$2:$O$6, 5) &amp; " : " &amp; HLOOKUP(MATCH(MOD($D11+M$9, 12), Model!$I$5:$O$5, 0), Model!$I$2:$O$3, 2), "")</f>
        <v/>
      </c>
      <c r="N11" s="47" t="str">
        <f>IFERROR(HLOOKUP(MATCH(MOD($D11+N$9, 12), Model!$I$5:$O$5, 0), Model!$I$2:$O$6, 5) &amp; " : " &amp; HLOOKUP(MATCH(MOD($D11+N$9, 12), Model!$I$5:$O$5, 0), Model!$I$2:$O$3, 2), "")</f>
        <v>A♭ : ♭6</v>
      </c>
      <c r="O11" s="46" t="str">
        <f>IFERROR(HLOOKUP(MATCH(MOD($D11+O$9, 12), Model!$I$5:$O$5, 0), Model!$I$2:$O$6, 5) &amp; " : " &amp; HLOOKUP(MATCH(MOD($D11+O$9, 12), Model!$I$5:$O$5, 0), Model!$I$2:$O$3, 2), "")</f>
        <v/>
      </c>
      <c r="P11" s="46" t="str">
        <f>IFERROR(HLOOKUP(MATCH(MOD($D11+P$9, 12), Model!$I$5:$O$5, 0), Model!$I$2:$O$6, 5) &amp; " : " &amp; HLOOKUP(MATCH(MOD($D11+P$9, 12), Model!$I$5:$O$5, 0), Model!$I$2:$O$3, 2), "")</f>
        <v>B♭ : ♭7</v>
      </c>
      <c r="Q11" s="48" t="str">
        <f>IFERROR(HLOOKUP(MATCH(MOD($D11+Q$9, 12), Model!$I$5:$O$5, 0), Model!$I$2:$O$6, 5) &amp; " : " &amp; HLOOKUP(MATCH(MOD($D11+Q$9, 12), Model!$I$5:$O$5, 0), Model!$I$2:$O$3, 2), "")</f>
        <v/>
      </c>
      <c r="R11" s="46" t="str">
        <f>IFERROR(HLOOKUP(MATCH(MOD($D11+R$9, 12), Model!$I$5:$O$5, 0), Model!$I$2:$O$6, 5) &amp; " : " &amp; HLOOKUP(MATCH(MOD($D11+R$9, 12), Model!$I$5:$O$5, 0), Model!$I$2:$O$3, 2), "")</f>
        <v>C : 1</v>
      </c>
      <c r="S11" s="46" t="str">
        <f>IFERROR(HLOOKUP(MATCH(MOD($D11+S$9, 12), Model!$I$5:$O$5, 0), Model!$I$2:$O$6, 5) &amp; " : " &amp; HLOOKUP(MATCH(MOD($D11+S$9, 12), Model!$I$5:$O$5, 0), Model!$I$2:$O$3, 2), "")</f>
        <v>D♭ : ♭2</v>
      </c>
      <c r="T11" s="47" t="str">
        <f>IFERROR(HLOOKUP(MATCH(MOD($D11+T$9, 12), Model!$I$5:$O$5, 0), Model!$I$2:$O$6, 5) &amp; " : " &amp; HLOOKUP(MATCH(MOD($D11+T$9, 12), Model!$I$5:$O$5, 0), Model!$I$2:$O$3, 2), "")</f>
        <v/>
      </c>
      <c r="U11" s="46" t="str">
        <f>IFERROR(HLOOKUP(MATCH(MOD($D11+U$9, 12), Model!$I$5:$O$5, 0), Model!$I$2:$O$6, 5) &amp; " : " &amp; HLOOKUP(MATCH(MOD($D11+U$9, 12), Model!$I$5:$O$5, 0), Model!$I$2:$O$3, 2), "")</f>
        <v>E♭ : ♭3</v>
      </c>
      <c r="V11" s="47" t="str">
        <f>IFERROR(HLOOKUP(MATCH(MOD($D11+V$9, 12), Model!$I$5:$O$5, 0), Model!$I$2:$O$6, 5) &amp; " : " &amp; HLOOKUP(MATCH(MOD($D11+V$9, 12), Model!$I$5:$O$5, 0), Model!$I$2:$O$3, 2), "")</f>
        <v/>
      </c>
      <c r="W11" s="46" t="str">
        <f>IFERROR(HLOOKUP(MATCH(MOD($D11+W$9, 12), Model!$I$5:$O$5, 0), Model!$I$2:$O$6, 5) &amp; " : " &amp; HLOOKUP(MATCH(MOD($D11+W$9, 12), Model!$I$5:$O$5, 0), Model!$I$2:$O$3, 2), "")</f>
        <v>F : 4</v>
      </c>
      <c r="X11" s="47" t="str">
        <f>IFERROR(HLOOKUP(MATCH(MOD($D11+X$9, 12), Model!$I$5:$O$5, 0), Model!$I$2:$O$6, 5) &amp; " : " &amp; HLOOKUP(MATCH(MOD($D11+X$9, 12), Model!$I$5:$O$5, 0), Model!$I$2:$O$3, 2), "")</f>
        <v>G♭ : ♭5</v>
      </c>
      <c r="Y11" s="46" t="str">
        <f>IFERROR(HLOOKUP(MATCH(MOD($D11+Y$9, 12), Model!$I$5:$O$5, 0), Model!$I$2:$O$6, 5) &amp; " : " &amp; HLOOKUP(MATCH(MOD($D11+Y$9, 12), Model!$I$5:$O$5, 0), Model!$I$2:$O$3, 2), "")</f>
        <v/>
      </c>
      <c r="Z11" s="47" t="str">
        <f>IFERROR(HLOOKUP(MATCH(MOD($D11+Z$9, 12), Model!$I$5:$O$5, 0), Model!$I$2:$O$6, 5) &amp; " : " &amp; HLOOKUP(MATCH(MOD($D11+Z$9, 12), Model!$I$5:$O$5, 0), Model!$I$2:$O$3, 2), "")</f>
        <v>A♭ : ♭6</v>
      </c>
      <c r="AA11" s="46" t="str">
        <f>IFERROR(HLOOKUP(MATCH(MOD($D11+AA$9, 12), Model!$I$5:$O$5, 0), Model!$I$2:$O$6, 5) &amp; " : " &amp; HLOOKUP(MATCH(MOD($D11+AA$9, 12), Model!$I$5:$O$5, 0), Model!$I$2:$O$3, 2), "")</f>
        <v/>
      </c>
      <c r="AB11" s="46" t="str">
        <f>IFERROR(HLOOKUP(MATCH(MOD($D11+AB$9, 12), Model!$I$5:$O$5, 0), Model!$I$2:$O$6, 5) &amp; " : " &amp; HLOOKUP(MATCH(MOD($D11+AB$9, 12), Model!$I$5:$O$5, 0), Model!$I$2:$O$3, 2), "")</f>
        <v>B♭ : ♭7</v>
      </c>
      <c r="AC11" s="48" t="str">
        <f>IFERROR(HLOOKUP(MATCH(MOD($D11+AC$9, 12), Model!$I$5:$O$5, 0), Model!$I$2:$O$6, 5) &amp; " : " &amp; HLOOKUP(MATCH(MOD($D11+AC$9, 12), Model!$I$5:$O$5, 0), Model!$I$2:$O$3, 2), "")</f>
        <v/>
      </c>
      <c r="AE11" s="79" t="s">
        <v>3</v>
      </c>
      <c r="AF11" s="92" t="b">
        <f>HLOOKUP(G$1, Model!$I$43:$O$65, MATCH($B$19, Model!$H$43:$H$65, 0))</f>
        <v>1</v>
      </c>
    </row>
    <row r="12" spans="1:32" s="53" customFormat="1" ht="21" customHeight="1" x14ac:dyDescent="0.25">
      <c r="B12" s="132"/>
      <c r="C12" s="54" t="s">
        <v>14</v>
      </c>
      <c r="D12" s="2">
        <f>VLOOKUP(UPPER(Fretboards!C12), Model!$B$2:$D$34, 3, FALSE)</f>
        <v>7</v>
      </c>
      <c r="E12" s="48" t="str">
        <f>IFERROR(HLOOKUP(MATCH(MOD($D12+E$9, 12), Model!$I$5:$O$5, 0), Model!$I$2:$O$6, 5) &amp; " : " &amp; HLOOKUP(MATCH(MOD($D12+E$9, 12), Model!$I$5:$O$5, 0), Model!$I$2:$O$3, 2), "")</f>
        <v/>
      </c>
      <c r="F12" s="91" t="str">
        <f>IFERROR(HLOOKUP(MATCH(MOD($D12+F$9, 12), Model!$I$5:$O$5, 0), Model!$I$2:$O$6, 5) &amp; " : " &amp; HLOOKUP(MATCH(MOD($D12+F$9, 12), Model!$I$5:$O$5, 0), Model!$I$2:$O$3, 2), "")</f>
        <v>A♭ : ♭6</v>
      </c>
      <c r="G12" s="46" t="str">
        <f>IFERROR(HLOOKUP(MATCH(MOD($D12+G$9, 12), Model!$I$5:$O$5, 0), Model!$I$2:$O$6, 5) &amp; " : " &amp; HLOOKUP(MATCH(MOD($D12+G$9, 12), Model!$I$5:$O$5, 0), Model!$I$2:$O$3, 2), "")</f>
        <v/>
      </c>
      <c r="H12" s="47" t="str">
        <f>IFERROR(HLOOKUP(MATCH(MOD($D12+H$9, 12), Model!$I$5:$O$5, 0), Model!$I$2:$O$6, 5) &amp; " : " &amp; HLOOKUP(MATCH(MOD($D12+H$9, 12), Model!$I$5:$O$5, 0), Model!$I$2:$O$3, 2), "")</f>
        <v>B♭ : ♭7</v>
      </c>
      <c r="I12" s="46" t="str">
        <f>IFERROR(HLOOKUP(MATCH(MOD($D12+I$9, 12), Model!$I$5:$O$5, 0), Model!$I$2:$O$6, 5) &amp; " : " &amp; HLOOKUP(MATCH(MOD($D12+I$9, 12), Model!$I$5:$O$5, 0), Model!$I$2:$O$3, 2), "")</f>
        <v/>
      </c>
      <c r="J12" s="47" t="str">
        <f>IFERROR(HLOOKUP(MATCH(MOD($D12+J$9, 12), Model!$I$5:$O$5, 0), Model!$I$2:$O$6, 5) &amp; " : " &amp; HLOOKUP(MATCH(MOD($D12+J$9, 12), Model!$I$5:$O$5, 0), Model!$I$2:$O$3, 2), "")</f>
        <v>C : 1</v>
      </c>
      <c r="K12" s="46" t="str">
        <f>IFERROR(HLOOKUP(MATCH(MOD($D12+K$9, 12), Model!$I$5:$O$5, 0), Model!$I$2:$O$6, 5) &amp; " : " &amp; HLOOKUP(MATCH(MOD($D12+K$9, 12), Model!$I$5:$O$5, 0), Model!$I$2:$O$3, 2), "")</f>
        <v>D♭ : ♭2</v>
      </c>
      <c r="L12" s="47" t="str">
        <f>IFERROR(HLOOKUP(MATCH(MOD($D12+L$9, 12), Model!$I$5:$O$5, 0), Model!$I$2:$O$6, 5) &amp; " : " &amp; HLOOKUP(MATCH(MOD($D12+L$9, 12), Model!$I$5:$O$5, 0), Model!$I$2:$O$3, 2), "")</f>
        <v/>
      </c>
      <c r="M12" s="46" t="str">
        <f>IFERROR(HLOOKUP(MATCH(MOD($D12+M$9, 12), Model!$I$5:$O$5, 0), Model!$I$2:$O$6, 5) &amp; " : " &amp; HLOOKUP(MATCH(MOD($D12+M$9, 12), Model!$I$5:$O$5, 0), Model!$I$2:$O$3, 2), "")</f>
        <v>E♭ : ♭3</v>
      </c>
      <c r="N12" s="47" t="str">
        <f>IFERROR(HLOOKUP(MATCH(MOD($D12+N$9, 12), Model!$I$5:$O$5, 0), Model!$I$2:$O$6, 5) &amp; " : " &amp; HLOOKUP(MATCH(MOD($D12+N$9, 12), Model!$I$5:$O$5, 0), Model!$I$2:$O$3, 2), "")</f>
        <v/>
      </c>
      <c r="O12" s="46" t="str">
        <f>IFERROR(HLOOKUP(MATCH(MOD($D12+O$9, 12), Model!$I$5:$O$5, 0), Model!$I$2:$O$6, 5) &amp; " : " &amp; HLOOKUP(MATCH(MOD($D12+O$9, 12), Model!$I$5:$O$5, 0), Model!$I$2:$O$3, 2), "")</f>
        <v>F : 4</v>
      </c>
      <c r="P12" s="46" t="str">
        <f>IFERROR(HLOOKUP(MATCH(MOD($D12+P$9, 12), Model!$I$5:$O$5, 0), Model!$I$2:$O$6, 5) &amp; " : " &amp; HLOOKUP(MATCH(MOD($D12+P$9, 12), Model!$I$5:$O$5, 0), Model!$I$2:$O$3, 2), "")</f>
        <v>G♭ : ♭5</v>
      </c>
      <c r="Q12" s="48" t="str">
        <f>IFERROR(HLOOKUP(MATCH(MOD($D12+Q$9, 12), Model!$I$5:$O$5, 0), Model!$I$2:$O$6, 5) &amp; " : " &amp; HLOOKUP(MATCH(MOD($D12+Q$9, 12), Model!$I$5:$O$5, 0), Model!$I$2:$O$3, 2), "")</f>
        <v/>
      </c>
      <c r="R12" s="46" t="str">
        <f>IFERROR(HLOOKUP(MATCH(MOD($D12+R$9, 12), Model!$I$5:$O$5, 0), Model!$I$2:$O$6, 5) &amp; " : " &amp; HLOOKUP(MATCH(MOD($D12+R$9, 12), Model!$I$5:$O$5, 0), Model!$I$2:$O$3, 2), "")</f>
        <v>A♭ : ♭6</v>
      </c>
      <c r="S12" s="46" t="str">
        <f>IFERROR(HLOOKUP(MATCH(MOD($D12+S$9, 12), Model!$I$5:$O$5, 0), Model!$I$2:$O$6, 5) &amp; " : " &amp; HLOOKUP(MATCH(MOD($D12+S$9, 12), Model!$I$5:$O$5, 0), Model!$I$2:$O$3, 2), "")</f>
        <v/>
      </c>
      <c r="T12" s="47" t="str">
        <f>IFERROR(HLOOKUP(MATCH(MOD($D12+T$9, 12), Model!$I$5:$O$5, 0), Model!$I$2:$O$6, 5) &amp; " : " &amp; HLOOKUP(MATCH(MOD($D12+T$9, 12), Model!$I$5:$O$5, 0), Model!$I$2:$O$3, 2), "")</f>
        <v>B♭ : ♭7</v>
      </c>
      <c r="U12" s="46" t="str">
        <f>IFERROR(HLOOKUP(MATCH(MOD($D12+U$9, 12), Model!$I$5:$O$5, 0), Model!$I$2:$O$6, 5) &amp; " : " &amp; HLOOKUP(MATCH(MOD($D12+U$9, 12), Model!$I$5:$O$5, 0), Model!$I$2:$O$3, 2), "")</f>
        <v/>
      </c>
      <c r="V12" s="47" t="str">
        <f>IFERROR(HLOOKUP(MATCH(MOD($D12+V$9, 12), Model!$I$5:$O$5, 0), Model!$I$2:$O$6, 5) &amp; " : " &amp; HLOOKUP(MATCH(MOD($D12+V$9, 12), Model!$I$5:$O$5, 0), Model!$I$2:$O$3, 2), "")</f>
        <v>C : 1</v>
      </c>
      <c r="W12" s="46" t="str">
        <f>IFERROR(HLOOKUP(MATCH(MOD($D12+W$9, 12), Model!$I$5:$O$5, 0), Model!$I$2:$O$6, 5) &amp; " : " &amp; HLOOKUP(MATCH(MOD($D12+W$9, 12), Model!$I$5:$O$5, 0), Model!$I$2:$O$3, 2), "")</f>
        <v>D♭ : ♭2</v>
      </c>
      <c r="X12" s="47" t="str">
        <f>IFERROR(HLOOKUP(MATCH(MOD($D12+X$9, 12), Model!$I$5:$O$5, 0), Model!$I$2:$O$6, 5) &amp; " : " &amp; HLOOKUP(MATCH(MOD($D12+X$9, 12), Model!$I$5:$O$5, 0), Model!$I$2:$O$3, 2), "")</f>
        <v/>
      </c>
      <c r="Y12" s="46" t="str">
        <f>IFERROR(HLOOKUP(MATCH(MOD($D12+Y$9, 12), Model!$I$5:$O$5, 0), Model!$I$2:$O$6, 5) &amp; " : " &amp; HLOOKUP(MATCH(MOD($D12+Y$9, 12), Model!$I$5:$O$5, 0), Model!$I$2:$O$3, 2), "")</f>
        <v>E♭ : ♭3</v>
      </c>
      <c r="Z12" s="47" t="str">
        <f>IFERROR(HLOOKUP(MATCH(MOD($D12+Z$9, 12), Model!$I$5:$O$5, 0), Model!$I$2:$O$6, 5) &amp; " : " &amp; HLOOKUP(MATCH(MOD($D12+Z$9, 12), Model!$I$5:$O$5, 0), Model!$I$2:$O$3, 2), "")</f>
        <v/>
      </c>
      <c r="AA12" s="46" t="str">
        <f>IFERROR(HLOOKUP(MATCH(MOD($D12+AA$9, 12), Model!$I$5:$O$5, 0), Model!$I$2:$O$6, 5) &amp; " : " &amp; HLOOKUP(MATCH(MOD($D12+AA$9, 12), Model!$I$5:$O$5, 0), Model!$I$2:$O$3, 2), "")</f>
        <v>F : 4</v>
      </c>
      <c r="AB12" s="46" t="str">
        <f>IFERROR(HLOOKUP(MATCH(MOD($D12+AB$9, 12), Model!$I$5:$O$5, 0), Model!$I$2:$O$6, 5) &amp; " : " &amp; HLOOKUP(MATCH(MOD($D12+AB$9, 12), Model!$I$5:$O$5, 0), Model!$I$2:$O$3, 2), "")</f>
        <v>G♭ : ♭5</v>
      </c>
      <c r="AC12" s="48" t="str">
        <f>IFERROR(HLOOKUP(MATCH(MOD($D12+AC$9, 12), Model!$I$5:$O$5, 0), Model!$I$2:$O$6, 5) &amp; " : " &amp; HLOOKUP(MATCH(MOD($D12+AC$9, 12), Model!$I$5:$O$5, 0), Model!$I$2:$O$3, 2), "")</f>
        <v/>
      </c>
      <c r="AE12" s="79" t="s">
        <v>4</v>
      </c>
      <c r="AF12" s="92" t="b">
        <f>HLOOKUP(H$1, Model!$I$43:$O$65, MATCH($B$19, Model!$H$43:$H$65, 0))</f>
        <v>1</v>
      </c>
    </row>
    <row r="13" spans="1:32" s="53" customFormat="1" ht="21" customHeight="1" x14ac:dyDescent="0.25">
      <c r="B13" s="132"/>
      <c r="C13" s="54" t="s">
        <v>11</v>
      </c>
      <c r="D13" s="2">
        <f>VLOOKUP(UPPER(Fretboards!C13), Model!$B$2:$D$34, 3, FALSE)</f>
        <v>2</v>
      </c>
      <c r="E13" s="48" t="str">
        <f>IFERROR(HLOOKUP(MATCH(MOD($D13+E$9, 12), Model!$I$5:$O$5, 0), Model!$I$2:$O$6, 5) &amp; " : " &amp; HLOOKUP(MATCH(MOD($D13+E$9, 12), Model!$I$5:$O$5, 0), Model!$I$2:$O$3, 2), "")</f>
        <v/>
      </c>
      <c r="F13" s="91" t="str">
        <f>IFERROR(HLOOKUP(MATCH(MOD($D13+F$9, 12), Model!$I$5:$O$5, 0), Model!$I$2:$O$6, 5) &amp; " : " &amp; HLOOKUP(MATCH(MOD($D13+F$9, 12), Model!$I$5:$O$5, 0), Model!$I$2:$O$3, 2), "")</f>
        <v>E♭ : ♭3</v>
      </c>
      <c r="G13" s="46" t="str">
        <f>IFERROR(HLOOKUP(MATCH(MOD($D13+G$9, 12), Model!$I$5:$O$5, 0), Model!$I$2:$O$6, 5) &amp; " : " &amp; HLOOKUP(MATCH(MOD($D13+G$9, 12), Model!$I$5:$O$5, 0), Model!$I$2:$O$3, 2), "")</f>
        <v/>
      </c>
      <c r="H13" s="47" t="str">
        <f>IFERROR(HLOOKUP(MATCH(MOD($D13+H$9, 12), Model!$I$5:$O$5, 0), Model!$I$2:$O$6, 5) &amp; " : " &amp; HLOOKUP(MATCH(MOD($D13+H$9, 12), Model!$I$5:$O$5, 0), Model!$I$2:$O$3, 2), "")</f>
        <v>F : 4</v>
      </c>
      <c r="I13" s="46" t="str">
        <f>IFERROR(HLOOKUP(MATCH(MOD($D13+I$9, 12), Model!$I$5:$O$5, 0), Model!$I$2:$O$6, 5) &amp; " : " &amp; HLOOKUP(MATCH(MOD($D13+I$9, 12), Model!$I$5:$O$5, 0), Model!$I$2:$O$3, 2), "")</f>
        <v>G♭ : ♭5</v>
      </c>
      <c r="J13" s="47" t="str">
        <f>IFERROR(HLOOKUP(MATCH(MOD($D13+J$9, 12), Model!$I$5:$O$5, 0), Model!$I$2:$O$6, 5) &amp; " : " &amp; HLOOKUP(MATCH(MOD($D13+J$9, 12), Model!$I$5:$O$5, 0), Model!$I$2:$O$3, 2), "")</f>
        <v/>
      </c>
      <c r="K13" s="46" t="str">
        <f>IFERROR(HLOOKUP(MATCH(MOD($D13+K$9, 12), Model!$I$5:$O$5, 0), Model!$I$2:$O$6, 5) &amp; " : " &amp; HLOOKUP(MATCH(MOD($D13+K$9, 12), Model!$I$5:$O$5, 0), Model!$I$2:$O$3, 2), "")</f>
        <v>A♭ : ♭6</v>
      </c>
      <c r="L13" s="47" t="str">
        <f>IFERROR(HLOOKUP(MATCH(MOD($D13+L$9, 12), Model!$I$5:$O$5, 0), Model!$I$2:$O$6, 5) &amp; " : " &amp; HLOOKUP(MATCH(MOD($D13+L$9, 12), Model!$I$5:$O$5, 0), Model!$I$2:$O$3, 2), "")</f>
        <v/>
      </c>
      <c r="M13" s="46" t="str">
        <f>IFERROR(HLOOKUP(MATCH(MOD($D13+M$9, 12), Model!$I$5:$O$5, 0), Model!$I$2:$O$6, 5) &amp; " : " &amp; HLOOKUP(MATCH(MOD($D13+M$9, 12), Model!$I$5:$O$5, 0), Model!$I$2:$O$3, 2), "")</f>
        <v>B♭ : ♭7</v>
      </c>
      <c r="N13" s="47" t="str">
        <f>IFERROR(HLOOKUP(MATCH(MOD($D13+N$9, 12), Model!$I$5:$O$5, 0), Model!$I$2:$O$6, 5) &amp; " : " &amp; HLOOKUP(MATCH(MOD($D13+N$9, 12), Model!$I$5:$O$5, 0), Model!$I$2:$O$3, 2), "")</f>
        <v/>
      </c>
      <c r="O13" s="46" t="str">
        <f>IFERROR(HLOOKUP(MATCH(MOD($D13+O$9, 12), Model!$I$5:$O$5, 0), Model!$I$2:$O$6, 5) &amp; " : " &amp; HLOOKUP(MATCH(MOD($D13+O$9, 12), Model!$I$5:$O$5, 0), Model!$I$2:$O$3, 2), "")</f>
        <v>C : 1</v>
      </c>
      <c r="P13" s="46" t="str">
        <f>IFERROR(HLOOKUP(MATCH(MOD($D13+P$9, 12), Model!$I$5:$O$5, 0), Model!$I$2:$O$6, 5) &amp; " : " &amp; HLOOKUP(MATCH(MOD($D13+P$9, 12), Model!$I$5:$O$5, 0), Model!$I$2:$O$3, 2), "")</f>
        <v>D♭ : ♭2</v>
      </c>
      <c r="Q13" s="48" t="str">
        <f>IFERROR(HLOOKUP(MATCH(MOD($D13+Q$9, 12), Model!$I$5:$O$5, 0), Model!$I$2:$O$6, 5) &amp; " : " &amp; HLOOKUP(MATCH(MOD($D13+Q$9, 12), Model!$I$5:$O$5, 0), Model!$I$2:$O$3, 2), "")</f>
        <v/>
      </c>
      <c r="R13" s="46" t="str">
        <f>IFERROR(HLOOKUP(MATCH(MOD($D13+R$9, 12), Model!$I$5:$O$5, 0), Model!$I$2:$O$6, 5) &amp; " : " &amp; HLOOKUP(MATCH(MOD($D13+R$9, 12), Model!$I$5:$O$5, 0), Model!$I$2:$O$3, 2), "")</f>
        <v>E♭ : ♭3</v>
      </c>
      <c r="S13" s="46" t="str">
        <f>IFERROR(HLOOKUP(MATCH(MOD($D13+S$9, 12), Model!$I$5:$O$5, 0), Model!$I$2:$O$6, 5) &amp; " : " &amp; HLOOKUP(MATCH(MOD($D13+S$9, 12), Model!$I$5:$O$5, 0), Model!$I$2:$O$3, 2), "")</f>
        <v/>
      </c>
      <c r="T13" s="47" t="str">
        <f>IFERROR(HLOOKUP(MATCH(MOD($D13+T$9, 12), Model!$I$5:$O$5, 0), Model!$I$2:$O$6, 5) &amp; " : " &amp; HLOOKUP(MATCH(MOD($D13+T$9, 12), Model!$I$5:$O$5, 0), Model!$I$2:$O$3, 2), "")</f>
        <v>F : 4</v>
      </c>
      <c r="U13" s="46" t="str">
        <f>IFERROR(HLOOKUP(MATCH(MOD($D13+U$9, 12), Model!$I$5:$O$5, 0), Model!$I$2:$O$6, 5) &amp; " : " &amp; HLOOKUP(MATCH(MOD($D13+U$9, 12), Model!$I$5:$O$5, 0), Model!$I$2:$O$3, 2), "")</f>
        <v>G♭ : ♭5</v>
      </c>
      <c r="V13" s="47" t="str">
        <f>IFERROR(HLOOKUP(MATCH(MOD($D13+V$9, 12), Model!$I$5:$O$5, 0), Model!$I$2:$O$6, 5) &amp; " : " &amp; HLOOKUP(MATCH(MOD($D13+V$9, 12), Model!$I$5:$O$5, 0), Model!$I$2:$O$3, 2), "")</f>
        <v/>
      </c>
      <c r="W13" s="46" t="str">
        <f>IFERROR(HLOOKUP(MATCH(MOD($D13+W$9, 12), Model!$I$5:$O$5, 0), Model!$I$2:$O$6, 5) &amp; " : " &amp; HLOOKUP(MATCH(MOD($D13+W$9, 12), Model!$I$5:$O$5, 0), Model!$I$2:$O$3, 2), "")</f>
        <v>A♭ : ♭6</v>
      </c>
      <c r="X13" s="47" t="str">
        <f>IFERROR(HLOOKUP(MATCH(MOD($D13+X$9, 12), Model!$I$5:$O$5, 0), Model!$I$2:$O$6, 5) &amp; " : " &amp; HLOOKUP(MATCH(MOD($D13+X$9, 12), Model!$I$5:$O$5, 0), Model!$I$2:$O$3, 2), "")</f>
        <v/>
      </c>
      <c r="Y13" s="46" t="str">
        <f>IFERROR(HLOOKUP(MATCH(MOD($D13+Y$9, 12), Model!$I$5:$O$5, 0), Model!$I$2:$O$6, 5) &amp; " : " &amp; HLOOKUP(MATCH(MOD($D13+Y$9, 12), Model!$I$5:$O$5, 0), Model!$I$2:$O$3, 2), "")</f>
        <v>B♭ : ♭7</v>
      </c>
      <c r="Z13" s="47" t="str">
        <f>IFERROR(HLOOKUP(MATCH(MOD($D13+Z$9, 12), Model!$I$5:$O$5, 0), Model!$I$2:$O$6, 5) &amp; " : " &amp; HLOOKUP(MATCH(MOD($D13+Z$9, 12), Model!$I$5:$O$5, 0), Model!$I$2:$O$3, 2), "")</f>
        <v/>
      </c>
      <c r="AA13" s="46" t="str">
        <f>IFERROR(HLOOKUP(MATCH(MOD($D13+AA$9, 12), Model!$I$5:$O$5, 0), Model!$I$2:$O$6, 5) &amp; " : " &amp; HLOOKUP(MATCH(MOD($D13+AA$9, 12), Model!$I$5:$O$5, 0), Model!$I$2:$O$3, 2), "")</f>
        <v>C : 1</v>
      </c>
      <c r="AB13" s="46" t="str">
        <f>IFERROR(HLOOKUP(MATCH(MOD($D13+AB$9, 12), Model!$I$5:$O$5, 0), Model!$I$2:$O$6, 5) &amp; " : " &amp; HLOOKUP(MATCH(MOD($D13+AB$9, 12), Model!$I$5:$O$5, 0), Model!$I$2:$O$3, 2), "")</f>
        <v>D♭ : ♭2</v>
      </c>
      <c r="AC13" s="48" t="str">
        <f>IFERROR(HLOOKUP(MATCH(MOD($D13+AC$9, 12), Model!$I$5:$O$5, 0), Model!$I$2:$O$6, 5) &amp; " : " &amp; HLOOKUP(MATCH(MOD($D13+AC$9, 12), Model!$I$5:$O$5, 0), Model!$I$2:$O$3, 2), "")</f>
        <v/>
      </c>
      <c r="AE13" s="79" t="s">
        <v>5</v>
      </c>
      <c r="AF13" s="92" t="b">
        <f>HLOOKUP(I$1, Model!$I$43:$O$65, MATCH($B$19, Model!$H$43:$H$65, 0))</f>
        <v>0</v>
      </c>
    </row>
    <row r="14" spans="1:32" s="53" customFormat="1" ht="21" customHeight="1" x14ac:dyDescent="0.25">
      <c r="B14" s="132"/>
      <c r="C14" s="54" t="s">
        <v>13</v>
      </c>
      <c r="D14" s="2">
        <f>VLOOKUP(UPPER(Fretboards!C14), Model!$B$2:$D$34, 3, FALSE)</f>
        <v>9</v>
      </c>
      <c r="E14" s="48" t="str">
        <f>IFERROR(HLOOKUP(MATCH(MOD($D14+E$9, 12), Model!$I$5:$O$5, 0), Model!$I$2:$O$6, 5) &amp; " : " &amp; HLOOKUP(MATCH(MOD($D14+E$9, 12), Model!$I$5:$O$5, 0), Model!$I$2:$O$3, 2), "")</f>
        <v/>
      </c>
      <c r="F14" s="91" t="str">
        <f>IFERROR(HLOOKUP(MATCH(MOD($D14+F$9, 12), Model!$I$5:$O$5, 0), Model!$I$2:$O$6, 5) &amp; " : " &amp; HLOOKUP(MATCH(MOD($D14+F$9, 12), Model!$I$5:$O$5, 0), Model!$I$2:$O$3, 2), "")</f>
        <v>B♭ : ♭7</v>
      </c>
      <c r="G14" s="46" t="str">
        <f>IFERROR(HLOOKUP(MATCH(MOD($D14+G$9, 12), Model!$I$5:$O$5, 0), Model!$I$2:$O$6, 5) &amp; " : " &amp; HLOOKUP(MATCH(MOD($D14+G$9, 12), Model!$I$5:$O$5, 0), Model!$I$2:$O$3, 2), "")</f>
        <v/>
      </c>
      <c r="H14" s="47" t="str">
        <f>IFERROR(HLOOKUP(MATCH(MOD($D14+H$9, 12), Model!$I$5:$O$5, 0), Model!$I$2:$O$6, 5) &amp; " : " &amp; HLOOKUP(MATCH(MOD($D14+H$9, 12), Model!$I$5:$O$5, 0), Model!$I$2:$O$3, 2), "")</f>
        <v>C : 1</v>
      </c>
      <c r="I14" s="46" t="str">
        <f>IFERROR(HLOOKUP(MATCH(MOD($D14+I$9, 12), Model!$I$5:$O$5, 0), Model!$I$2:$O$6, 5) &amp; " : " &amp; HLOOKUP(MATCH(MOD($D14+I$9, 12), Model!$I$5:$O$5, 0), Model!$I$2:$O$3, 2), "")</f>
        <v>D♭ : ♭2</v>
      </c>
      <c r="J14" s="47" t="str">
        <f>IFERROR(HLOOKUP(MATCH(MOD($D14+J$9, 12), Model!$I$5:$O$5, 0), Model!$I$2:$O$6, 5) &amp; " : " &amp; HLOOKUP(MATCH(MOD($D14+J$9, 12), Model!$I$5:$O$5, 0), Model!$I$2:$O$3, 2), "")</f>
        <v/>
      </c>
      <c r="K14" s="46" t="str">
        <f>IFERROR(HLOOKUP(MATCH(MOD($D14+K$9, 12), Model!$I$5:$O$5, 0), Model!$I$2:$O$6, 5) &amp; " : " &amp; HLOOKUP(MATCH(MOD($D14+K$9, 12), Model!$I$5:$O$5, 0), Model!$I$2:$O$3, 2), "")</f>
        <v>E♭ : ♭3</v>
      </c>
      <c r="L14" s="47" t="str">
        <f>IFERROR(HLOOKUP(MATCH(MOD($D14+L$9, 12), Model!$I$5:$O$5, 0), Model!$I$2:$O$6, 5) &amp; " : " &amp; HLOOKUP(MATCH(MOD($D14+L$9, 12), Model!$I$5:$O$5, 0), Model!$I$2:$O$3, 2), "")</f>
        <v/>
      </c>
      <c r="M14" s="46" t="str">
        <f>IFERROR(HLOOKUP(MATCH(MOD($D14+M$9, 12), Model!$I$5:$O$5, 0), Model!$I$2:$O$6, 5) &amp; " : " &amp; HLOOKUP(MATCH(MOD($D14+M$9, 12), Model!$I$5:$O$5, 0), Model!$I$2:$O$3, 2), "")</f>
        <v>F : 4</v>
      </c>
      <c r="N14" s="47" t="str">
        <f>IFERROR(HLOOKUP(MATCH(MOD($D14+N$9, 12), Model!$I$5:$O$5, 0), Model!$I$2:$O$6, 5) &amp; " : " &amp; HLOOKUP(MATCH(MOD($D14+N$9, 12), Model!$I$5:$O$5, 0), Model!$I$2:$O$3, 2), "")</f>
        <v>G♭ : ♭5</v>
      </c>
      <c r="O14" s="46" t="str">
        <f>IFERROR(HLOOKUP(MATCH(MOD($D14+O$9, 12), Model!$I$5:$O$5, 0), Model!$I$2:$O$6, 5) &amp; " : " &amp; HLOOKUP(MATCH(MOD($D14+O$9, 12), Model!$I$5:$O$5, 0), Model!$I$2:$O$3, 2), "")</f>
        <v/>
      </c>
      <c r="P14" s="46" t="str">
        <f>IFERROR(HLOOKUP(MATCH(MOD($D14+P$9, 12), Model!$I$5:$O$5, 0), Model!$I$2:$O$6, 5) &amp; " : " &amp; HLOOKUP(MATCH(MOD($D14+P$9, 12), Model!$I$5:$O$5, 0), Model!$I$2:$O$3, 2), "")</f>
        <v>A♭ : ♭6</v>
      </c>
      <c r="Q14" s="48" t="str">
        <f>IFERROR(HLOOKUP(MATCH(MOD($D14+Q$9, 12), Model!$I$5:$O$5, 0), Model!$I$2:$O$6, 5) &amp; " : " &amp; HLOOKUP(MATCH(MOD($D14+Q$9, 12), Model!$I$5:$O$5, 0), Model!$I$2:$O$3, 2), "")</f>
        <v/>
      </c>
      <c r="R14" s="46" t="str">
        <f>IFERROR(HLOOKUP(MATCH(MOD($D14+R$9, 12), Model!$I$5:$O$5, 0), Model!$I$2:$O$6, 5) &amp; " : " &amp; HLOOKUP(MATCH(MOD($D14+R$9, 12), Model!$I$5:$O$5, 0), Model!$I$2:$O$3, 2), "")</f>
        <v>B♭ : ♭7</v>
      </c>
      <c r="S14" s="46" t="str">
        <f>IFERROR(HLOOKUP(MATCH(MOD($D14+S$9, 12), Model!$I$5:$O$5, 0), Model!$I$2:$O$6, 5) &amp; " : " &amp; HLOOKUP(MATCH(MOD($D14+S$9, 12), Model!$I$5:$O$5, 0), Model!$I$2:$O$3, 2), "")</f>
        <v/>
      </c>
      <c r="T14" s="47" t="str">
        <f>IFERROR(HLOOKUP(MATCH(MOD($D14+T$9, 12), Model!$I$5:$O$5, 0), Model!$I$2:$O$6, 5) &amp; " : " &amp; HLOOKUP(MATCH(MOD($D14+T$9, 12), Model!$I$5:$O$5, 0), Model!$I$2:$O$3, 2), "")</f>
        <v>C : 1</v>
      </c>
      <c r="U14" s="46" t="str">
        <f>IFERROR(HLOOKUP(MATCH(MOD($D14+U$9, 12), Model!$I$5:$O$5, 0), Model!$I$2:$O$6, 5) &amp; " : " &amp; HLOOKUP(MATCH(MOD($D14+U$9, 12), Model!$I$5:$O$5, 0), Model!$I$2:$O$3, 2), "")</f>
        <v>D♭ : ♭2</v>
      </c>
      <c r="V14" s="47" t="str">
        <f>IFERROR(HLOOKUP(MATCH(MOD($D14+V$9, 12), Model!$I$5:$O$5, 0), Model!$I$2:$O$6, 5) &amp; " : " &amp; HLOOKUP(MATCH(MOD($D14+V$9, 12), Model!$I$5:$O$5, 0), Model!$I$2:$O$3, 2), "")</f>
        <v/>
      </c>
      <c r="W14" s="46" t="str">
        <f>IFERROR(HLOOKUP(MATCH(MOD($D14+W$9, 12), Model!$I$5:$O$5, 0), Model!$I$2:$O$6, 5) &amp; " : " &amp; HLOOKUP(MATCH(MOD($D14+W$9, 12), Model!$I$5:$O$5, 0), Model!$I$2:$O$3, 2), "")</f>
        <v>E♭ : ♭3</v>
      </c>
      <c r="X14" s="47" t="str">
        <f>IFERROR(HLOOKUP(MATCH(MOD($D14+X$9, 12), Model!$I$5:$O$5, 0), Model!$I$2:$O$6, 5) &amp; " : " &amp; HLOOKUP(MATCH(MOD($D14+X$9, 12), Model!$I$5:$O$5, 0), Model!$I$2:$O$3, 2), "")</f>
        <v/>
      </c>
      <c r="Y14" s="46" t="str">
        <f>IFERROR(HLOOKUP(MATCH(MOD($D14+Y$9, 12), Model!$I$5:$O$5, 0), Model!$I$2:$O$6, 5) &amp; " : " &amp; HLOOKUP(MATCH(MOD($D14+Y$9, 12), Model!$I$5:$O$5, 0), Model!$I$2:$O$3, 2), "")</f>
        <v>F : 4</v>
      </c>
      <c r="Z14" s="47" t="str">
        <f>IFERROR(HLOOKUP(MATCH(MOD($D14+Z$9, 12), Model!$I$5:$O$5, 0), Model!$I$2:$O$6, 5) &amp; " : " &amp; HLOOKUP(MATCH(MOD($D14+Z$9, 12), Model!$I$5:$O$5, 0), Model!$I$2:$O$3, 2), "")</f>
        <v>G♭ : ♭5</v>
      </c>
      <c r="AA14" s="46" t="str">
        <f>IFERROR(HLOOKUP(MATCH(MOD($D14+AA$9, 12), Model!$I$5:$O$5, 0), Model!$I$2:$O$6, 5) &amp; " : " &amp; HLOOKUP(MATCH(MOD($D14+AA$9, 12), Model!$I$5:$O$5, 0), Model!$I$2:$O$3, 2), "")</f>
        <v/>
      </c>
      <c r="AB14" s="46" t="str">
        <f>IFERROR(HLOOKUP(MATCH(MOD($D14+AB$9, 12), Model!$I$5:$O$5, 0), Model!$I$2:$O$6, 5) &amp; " : " &amp; HLOOKUP(MATCH(MOD($D14+AB$9, 12), Model!$I$5:$O$5, 0), Model!$I$2:$O$3, 2), "")</f>
        <v>A♭ : ♭6</v>
      </c>
      <c r="AC14" s="48" t="str">
        <f>IFERROR(HLOOKUP(MATCH(MOD($D14+AC$9, 12), Model!$I$5:$O$5, 0), Model!$I$2:$O$6, 5) &amp; " : " &amp; HLOOKUP(MATCH(MOD($D14+AC$9, 12), Model!$I$5:$O$5, 0), Model!$I$2:$O$3, 2), "")</f>
        <v/>
      </c>
      <c r="AE14" s="79" t="s">
        <v>6</v>
      </c>
      <c r="AF14" s="92" t="b">
        <f>HLOOKUP(J$1, Model!$I$43:$O$65, MATCH($B$19, Model!$H$43:$H$65, 0))</f>
        <v>1</v>
      </c>
    </row>
    <row r="15" spans="1:32" s="53" customFormat="1" ht="21" customHeight="1" x14ac:dyDescent="0.25">
      <c r="B15" s="137" t="s">
        <v>41</v>
      </c>
      <c r="C15" s="54" t="s">
        <v>10</v>
      </c>
      <c r="D15" s="2">
        <f>VLOOKUP(UPPER(Fretboards!C15), Model!$B$2:$D$34, 3, FALSE)</f>
        <v>4</v>
      </c>
      <c r="E15" s="48" t="str">
        <f>IFERROR(HLOOKUP(MATCH(MOD($D15+E$9, 12), Model!$I$5:$O$5, 0), Model!$I$2:$O$6, 5) &amp; " : " &amp; HLOOKUP(MATCH(MOD($D15+E$9, 12), Model!$I$5:$O$5, 0), Model!$I$2:$O$3, 2), "")</f>
        <v/>
      </c>
      <c r="F15" s="91" t="str">
        <f>IFERROR(HLOOKUP(MATCH(MOD($D15+F$9, 12), Model!$I$5:$O$5, 0), Model!$I$2:$O$6, 5) &amp; " : " &amp; HLOOKUP(MATCH(MOD($D15+F$9, 12), Model!$I$5:$O$5, 0), Model!$I$2:$O$3, 2), "")</f>
        <v>F : 4</v>
      </c>
      <c r="G15" s="46" t="str">
        <f>IFERROR(HLOOKUP(MATCH(MOD($D15+G$9, 12), Model!$I$5:$O$5, 0), Model!$I$2:$O$6, 5) &amp; " : " &amp; HLOOKUP(MATCH(MOD($D15+G$9, 12), Model!$I$5:$O$5, 0), Model!$I$2:$O$3, 2), "")</f>
        <v>G♭ : ♭5</v>
      </c>
      <c r="H15" s="47" t="str">
        <f>IFERROR(HLOOKUP(MATCH(MOD($D15+H$9, 12), Model!$I$5:$O$5, 0), Model!$I$2:$O$6, 5) &amp; " : " &amp; HLOOKUP(MATCH(MOD($D15+H$9, 12), Model!$I$5:$O$5, 0), Model!$I$2:$O$3, 2), "")</f>
        <v/>
      </c>
      <c r="I15" s="46" t="str">
        <f>IFERROR(HLOOKUP(MATCH(MOD($D15+I$9, 12), Model!$I$5:$O$5, 0), Model!$I$2:$O$6, 5) &amp; " : " &amp; HLOOKUP(MATCH(MOD($D15+I$9, 12), Model!$I$5:$O$5, 0), Model!$I$2:$O$3, 2), "")</f>
        <v>A♭ : ♭6</v>
      </c>
      <c r="J15" s="47" t="str">
        <f>IFERROR(HLOOKUP(MATCH(MOD($D15+J$9, 12), Model!$I$5:$O$5, 0), Model!$I$2:$O$6, 5) &amp; " : " &amp; HLOOKUP(MATCH(MOD($D15+J$9, 12), Model!$I$5:$O$5, 0), Model!$I$2:$O$3, 2), "")</f>
        <v/>
      </c>
      <c r="K15" s="46" t="str">
        <f>IFERROR(HLOOKUP(MATCH(MOD($D15+K$9, 12), Model!$I$5:$O$5, 0), Model!$I$2:$O$6, 5) &amp; " : " &amp; HLOOKUP(MATCH(MOD($D15+K$9, 12), Model!$I$5:$O$5, 0), Model!$I$2:$O$3, 2), "")</f>
        <v>B♭ : ♭7</v>
      </c>
      <c r="L15" s="47" t="str">
        <f>IFERROR(HLOOKUP(MATCH(MOD($D15+L$9, 12), Model!$I$5:$O$5, 0), Model!$I$2:$O$6, 5) &amp; " : " &amp; HLOOKUP(MATCH(MOD($D15+L$9, 12), Model!$I$5:$O$5, 0), Model!$I$2:$O$3, 2), "")</f>
        <v/>
      </c>
      <c r="M15" s="46" t="str">
        <f>IFERROR(HLOOKUP(MATCH(MOD($D15+M$9, 12), Model!$I$5:$O$5, 0), Model!$I$2:$O$6, 5) &amp; " : " &amp; HLOOKUP(MATCH(MOD($D15+M$9, 12), Model!$I$5:$O$5, 0), Model!$I$2:$O$3, 2), "")</f>
        <v>C : 1</v>
      </c>
      <c r="N15" s="47" t="str">
        <f>IFERROR(HLOOKUP(MATCH(MOD($D15+N$9, 12), Model!$I$5:$O$5, 0), Model!$I$2:$O$6, 5) &amp; " : " &amp; HLOOKUP(MATCH(MOD($D15+N$9, 12), Model!$I$5:$O$5, 0), Model!$I$2:$O$3, 2), "")</f>
        <v>D♭ : ♭2</v>
      </c>
      <c r="O15" s="46" t="str">
        <f>IFERROR(HLOOKUP(MATCH(MOD($D15+O$9, 12), Model!$I$5:$O$5, 0), Model!$I$2:$O$6, 5) &amp; " : " &amp; HLOOKUP(MATCH(MOD($D15+O$9, 12), Model!$I$5:$O$5, 0), Model!$I$2:$O$3, 2), "")</f>
        <v/>
      </c>
      <c r="P15" s="46" t="str">
        <f>IFERROR(HLOOKUP(MATCH(MOD($D15+P$9, 12), Model!$I$5:$O$5, 0), Model!$I$2:$O$6, 5) &amp; " : " &amp; HLOOKUP(MATCH(MOD($D15+P$9, 12), Model!$I$5:$O$5, 0), Model!$I$2:$O$3, 2), "")</f>
        <v>E♭ : ♭3</v>
      </c>
      <c r="Q15" s="48" t="str">
        <f>IFERROR(HLOOKUP(MATCH(MOD($D15+Q$9, 12), Model!$I$5:$O$5, 0), Model!$I$2:$O$6, 5) &amp; " : " &amp; HLOOKUP(MATCH(MOD($D15+Q$9, 12), Model!$I$5:$O$5, 0), Model!$I$2:$O$3, 2), "")</f>
        <v/>
      </c>
      <c r="R15" s="46" t="str">
        <f>IFERROR(HLOOKUP(MATCH(MOD($D15+R$9, 12), Model!$I$5:$O$5, 0), Model!$I$2:$O$6, 5) &amp; " : " &amp; HLOOKUP(MATCH(MOD($D15+R$9, 12), Model!$I$5:$O$5, 0), Model!$I$2:$O$3, 2), "")</f>
        <v>F : 4</v>
      </c>
      <c r="S15" s="46" t="str">
        <f>IFERROR(HLOOKUP(MATCH(MOD($D15+S$9, 12), Model!$I$5:$O$5, 0), Model!$I$2:$O$6, 5) &amp; " : " &amp; HLOOKUP(MATCH(MOD($D15+S$9, 12), Model!$I$5:$O$5, 0), Model!$I$2:$O$3, 2), "")</f>
        <v>G♭ : ♭5</v>
      </c>
      <c r="T15" s="47" t="str">
        <f>IFERROR(HLOOKUP(MATCH(MOD($D15+T$9, 12), Model!$I$5:$O$5, 0), Model!$I$2:$O$6, 5) &amp; " : " &amp; HLOOKUP(MATCH(MOD($D15+T$9, 12), Model!$I$5:$O$5, 0), Model!$I$2:$O$3, 2), "")</f>
        <v/>
      </c>
      <c r="U15" s="46" t="str">
        <f>IFERROR(HLOOKUP(MATCH(MOD($D15+U$9, 12), Model!$I$5:$O$5, 0), Model!$I$2:$O$6, 5) &amp; " : " &amp; HLOOKUP(MATCH(MOD($D15+U$9, 12), Model!$I$5:$O$5, 0), Model!$I$2:$O$3, 2), "")</f>
        <v>A♭ : ♭6</v>
      </c>
      <c r="V15" s="47" t="str">
        <f>IFERROR(HLOOKUP(MATCH(MOD($D15+V$9, 12), Model!$I$5:$O$5, 0), Model!$I$2:$O$6, 5) &amp; " : " &amp; HLOOKUP(MATCH(MOD($D15+V$9, 12), Model!$I$5:$O$5, 0), Model!$I$2:$O$3, 2), "")</f>
        <v/>
      </c>
      <c r="W15" s="46" t="str">
        <f>IFERROR(HLOOKUP(MATCH(MOD($D15+W$9, 12), Model!$I$5:$O$5, 0), Model!$I$2:$O$6, 5) &amp; " : " &amp; HLOOKUP(MATCH(MOD($D15+W$9, 12), Model!$I$5:$O$5, 0), Model!$I$2:$O$3, 2), "")</f>
        <v>B♭ : ♭7</v>
      </c>
      <c r="X15" s="47" t="str">
        <f>IFERROR(HLOOKUP(MATCH(MOD($D15+X$9, 12), Model!$I$5:$O$5, 0), Model!$I$2:$O$6, 5) &amp; " : " &amp; HLOOKUP(MATCH(MOD($D15+X$9, 12), Model!$I$5:$O$5, 0), Model!$I$2:$O$3, 2), "")</f>
        <v/>
      </c>
      <c r="Y15" s="46" t="str">
        <f>IFERROR(HLOOKUP(MATCH(MOD($D15+Y$9, 12), Model!$I$5:$O$5, 0), Model!$I$2:$O$6, 5) &amp; " : " &amp; HLOOKUP(MATCH(MOD($D15+Y$9, 12), Model!$I$5:$O$5, 0), Model!$I$2:$O$3, 2), "")</f>
        <v>C : 1</v>
      </c>
      <c r="Z15" s="47" t="str">
        <f>IFERROR(HLOOKUP(MATCH(MOD($D15+Z$9, 12), Model!$I$5:$O$5, 0), Model!$I$2:$O$6, 5) &amp; " : " &amp; HLOOKUP(MATCH(MOD($D15+Z$9, 12), Model!$I$5:$O$5, 0), Model!$I$2:$O$3, 2), "")</f>
        <v>D♭ : ♭2</v>
      </c>
      <c r="AA15" s="46" t="str">
        <f>IFERROR(HLOOKUP(MATCH(MOD($D15+AA$9, 12), Model!$I$5:$O$5, 0), Model!$I$2:$O$6, 5) &amp; " : " &amp; HLOOKUP(MATCH(MOD($D15+AA$9, 12), Model!$I$5:$O$5, 0), Model!$I$2:$O$3, 2), "")</f>
        <v/>
      </c>
      <c r="AB15" s="46" t="str">
        <f>IFERROR(HLOOKUP(MATCH(MOD($D15+AB$9, 12), Model!$I$5:$O$5, 0), Model!$I$2:$O$6, 5) &amp; " : " &amp; HLOOKUP(MATCH(MOD($D15+AB$9, 12), Model!$I$5:$O$5, 0), Model!$I$2:$O$3, 2), "")</f>
        <v>E♭ : ♭3</v>
      </c>
      <c r="AC15" s="48" t="str">
        <f>IFERROR(HLOOKUP(MATCH(MOD($D15+AC$9, 12), Model!$I$5:$O$5, 0), Model!$I$2:$O$6, 5) &amp; " : " &amp; HLOOKUP(MATCH(MOD($D15+AC$9, 12), Model!$I$5:$O$5, 0), Model!$I$2:$O$3, 2), "")</f>
        <v/>
      </c>
      <c r="AE15" s="79" t="s">
        <v>7</v>
      </c>
      <c r="AF15" s="92" t="b">
        <f>HLOOKUP(K$1, Model!$I$43:$O$65, MATCH($B$19, Model!$H$43:$H$65, 0))</f>
        <v>0</v>
      </c>
    </row>
    <row r="16" spans="1:32" s="53" customFormat="1" ht="21" hidden="1" customHeight="1" x14ac:dyDescent="0.25">
      <c r="B16" s="137"/>
      <c r="C16" s="54" t="s">
        <v>15</v>
      </c>
      <c r="D16" s="2">
        <f>VLOOKUP(UPPER(Fretboards!C16), Model!$B$2:$D$34, 3, FALSE)</f>
        <v>11</v>
      </c>
      <c r="E16" s="48" t="str">
        <f>IFERROR(HLOOKUP(MATCH(MOD($D16+E$9, 12), Model!$I$5:$O$5, 0), Model!$I$2:$O$6, 5) &amp; " : " &amp; HLOOKUP(MATCH(MOD($D16+E$9, 12), Model!$I$5:$O$5, 0), Model!$I$2:$O$3, 2), "")</f>
        <v/>
      </c>
      <c r="F16" s="91" t="str">
        <f>IFERROR(HLOOKUP(MATCH(MOD($D16+F$9, 12), Model!$I$5:$O$5, 0), Model!$I$2:$O$6, 5) &amp; " : " &amp; HLOOKUP(MATCH(MOD($D16+F$9, 12), Model!$I$5:$O$5, 0), Model!$I$2:$O$3, 2), "")</f>
        <v>C : 1</v>
      </c>
      <c r="G16" s="46" t="str">
        <f>IFERROR(HLOOKUP(MATCH(MOD($D16+G$9, 12), Model!$I$5:$O$5, 0), Model!$I$2:$O$6, 5) &amp; " : " &amp; HLOOKUP(MATCH(MOD($D16+G$9, 12), Model!$I$5:$O$5, 0), Model!$I$2:$O$3, 2), "")</f>
        <v>D♭ : ♭2</v>
      </c>
      <c r="H16" s="47" t="str">
        <f>IFERROR(HLOOKUP(MATCH(MOD($D16+H$9, 12), Model!$I$5:$O$5, 0), Model!$I$2:$O$6, 5) &amp; " : " &amp; HLOOKUP(MATCH(MOD($D16+H$9, 12), Model!$I$5:$O$5, 0), Model!$I$2:$O$3, 2), "")</f>
        <v/>
      </c>
      <c r="I16" s="46" t="str">
        <f>IFERROR(HLOOKUP(MATCH(MOD($D16+I$9, 12), Model!$I$5:$O$5, 0), Model!$I$2:$O$6, 5) &amp; " : " &amp; HLOOKUP(MATCH(MOD($D16+I$9, 12), Model!$I$5:$O$5, 0), Model!$I$2:$O$3, 2), "")</f>
        <v>E♭ : ♭3</v>
      </c>
      <c r="J16" s="47" t="str">
        <f>IFERROR(HLOOKUP(MATCH(MOD($D16+J$9, 12), Model!$I$5:$O$5, 0), Model!$I$2:$O$6, 5) &amp; " : " &amp; HLOOKUP(MATCH(MOD($D16+J$9, 12), Model!$I$5:$O$5, 0), Model!$I$2:$O$3, 2), "")</f>
        <v/>
      </c>
      <c r="K16" s="46" t="str">
        <f>IFERROR(HLOOKUP(MATCH(MOD($D16+K$9, 12), Model!$I$5:$O$5, 0), Model!$I$2:$O$6, 5) &amp; " : " &amp; HLOOKUP(MATCH(MOD($D16+K$9, 12), Model!$I$5:$O$5, 0), Model!$I$2:$O$3, 2), "")</f>
        <v>F : 4</v>
      </c>
      <c r="L16" s="47" t="str">
        <f>IFERROR(HLOOKUP(MATCH(MOD($D16+L$9, 12), Model!$I$5:$O$5, 0), Model!$I$2:$O$6, 5) &amp; " : " &amp; HLOOKUP(MATCH(MOD($D16+L$9, 12), Model!$I$5:$O$5, 0), Model!$I$2:$O$3, 2), "")</f>
        <v>G♭ : ♭5</v>
      </c>
      <c r="M16" s="46" t="str">
        <f>IFERROR(HLOOKUP(MATCH(MOD($D16+M$9, 12), Model!$I$5:$O$5, 0), Model!$I$2:$O$6, 5) &amp; " : " &amp; HLOOKUP(MATCH(MOD($D16+M$9, 12), Model!$I$5:$O$5, 0), Model!$I$2:$O$3, 2), "")</f>
        <v/>
      </c>
      <c r="N16" s="47" t="str">
        <f>IFERROR(HLOOKUP(MATCH(MOD($D16+N$9, 12), Model!$I$5:$O$5, 0), Model!$I$2:$O$6, 5) &amp; " : " &amp; HLOOKUP(MATCH(MOD($D16+N$9, 12), Model!$I$5:$O$5, 0), Model!$I$2:$O$3, 2), "")</f>
        <v>A♭ : ♭6</v>
      </c>
      <c r="O16" s="46" t="str">
        <f>IFERROR(HLOOKUP(MATCH(MOD($D16+O$9, 12), Model!$I$5:$O$5, 0), Model!$I$2:$O$6, 5) &amp; " : " &amp; HLOOKUP(MATCH(MOD($D16+O$9, 12), Model!$I$5:$O$5, 0), Model!$I$2:$O$3, 2), "")</f>
        <v/>
      </c>
      <c r="P16" s="46" t="str">
        <f>IFERROR(HLOOKUP(MATCH(MOD($D16+P$9, 12), Model!$I$5:$O$5, 0), Model!$I$2:$O$6, 5) &amp; " : " &amp; HLOOKUP(MATCH(MOD($D16+P$9, 12), Model!$I$5:$O$5, 0), Model!$I$2:$O$3, 2), "")</f>
        <v>B♭ : ♭7</v>
      </c>
      <c r="Q16" s="48" t="str">
        <f>IFERROR(HLOOKUP(MATCH(MOD($D16+Q$9, 12), Model!$I$5:$O$5, 0), Model!$I$2:$O$6, 5) &amp; " : " &amp; HLOOKUP(MATCH(MOD($D16+Q$9, 12), Model!$I$5:$O$5, 0), Model!$I$2:$O$3, 2), "")</f>
        <v/>
      </c>
      <c r="R16" s="46" t="str">
        <f>IFERROR(HLOOKUP(MATCH(MOD($D16+R$9, 12), Model!$I$5:$O$5, 0), Model!$I$2:$O$6, 5) &amp; " : " &amp; HLOOKUP(MATCH(MOD($D16+R$9, 12), Model!$I$5:$O$5, 0), Model!$I$2:$O$3, 2), "")</f>
        <v>C : 1</v>
      </c>
      <c r="S16" s="46" t="str">
        <f>IFERROR(HLOOKUP(MATCH(MOD($D16+S$9, 12), Model!$I$5:$O$5, 0), Model!$I$2:$O$6, 5) &amp; " : " &amp; HLOOKUP(MATCH(MOD($D16+S$9, 12), Model!$I$5:$O$5, 0), Model!$I$2:$O$3, 2), "")</f>
        <v>D♭ : ♭2</v>
      </c>
      <c r="T16" s="47" t="str">
        <f>IFERROR(HLOOKUP(MATCH(MOD($D16+T$9, 12), Model!$I$5:$O$5, 0), Model!$I$2:$O$6, 5) &amp; " : " &amp; HLOOKUP(MATCH(MOD($D16+T$9, 12), Model!$I$5:$O$5, 0), Model!$I$2:$O$3, 2), "")</f>
        <v/>
      </c>
      <c r="U16" s="46" t="str">
        <f>IFERROR(HLOOKUP(MATCH(MOD($D16+U$9, 12), Model!$I$5:$O$5, 0), Model!$I$2:$O$6, 5) &amp; " : " &amp; HLOOKUP(MATCH(MOD($D16+U$9, 12), Model!$I$5:$O$5, 0), Model!$I$2:$O$3, 2), "")</f>
        <v>E♭ : ♭3</v>
      </c>
      <c r="V16" s="47" t="str">
        <f>IFERROR(HLOOKUP(MATCH(MOD($D16+V$9, 12), Model!$I$5:$O$5, 0), Model!$I$2:$O$6, 5) &amp; " : " &amp; HLOOKUP(MATCH(MOD($D16+V$9, 12), Model!$I$5:$O$5, 0), Model!$I$2:$O$3, 2), "")</f>
        <v/>
      </c>
      <c r="W16" s="46" t="str">
        <f>IFERROR(HLOOKUP(MATCH(MOD($D16+W$9, 12), Model!$I$5:$O$5, 0), Model!$I$2:$O$6, 5) &amp; " : " &amp; HLOOKUP(MATCH(MOD($D16+W$9, 12), Model!$I$5:$O$5, 0), Model!$I$2:$O$3, 2), "")</f>
        <v>F : 4</v>
      </c>
      <c r="X16" s="47" t="str">
        <f>IFERROR(HLOOKUP(MATCH(MOD($D16+X$9, 12), Model!$I$5:$O$5, 0), Model!$I$2:$O$6, 5) &amp; " : " &amp; HLOOKUP(MATCH(MOD($D16+X$9, 12), Model!$I$5:$O$5, 0), Model!$I$2:$O$3, 2), "")</f>
        <v>G♭ : ♭5</v>
      </c>
      <c r="Y16" s="46" t="str">
        <f>IFERROR(HLOOKUP(MATCH(MOD($D16+Y$9, 12), Model!$I$5:$O$5, 0), Model!$I$2:$O$6, 5) &amp; " : " &amp; HLOOKUP(MATCH(MOD($D16+Y$9, 12), Model!$I$5:$O$5, 0), Model!$I$2:$O$3, 2), "")</f>
        <v/>
      </c>
      <c r="Z16" s="47" t="str">
        <f>IFERROR(HLOOKUP(MATCH(MOD($D16+Z$9, 12), Model!$I$5:$O$5, 0), Model!$I$2:$O$6, 5) &amp; " : " &amp; HLOOKUP(MATCH(MOD($D16+Z$9, 12), Model!$I$5:$O$5, 0), Model!$I$2:$O$3, 2), "")</f>
        <v>A♭ : ♭6</v>
      </c>
      <c r="AA16" s="46" t="str">
        <f>IFERROR(HLOOKUP(MATCH(MOD($D16+AA$9, 12), Model!$I$5:$O$5, 0), Model!$I$2:$O$6, 5) &amp; " : " &amp; HLOOKUP(MATCH(MOD($D16+AA$9, 12), Model!$I$5:$O$5, 0), Model!$I$2:$O$3, 2), "")</f>
        <v/>
      </c>
      <c r="AB16" s="46" t="str">
        <f>IFERROR(HLOOKUP(MATCH(MOD($D16+AB$9, 12), Model!$I$5:$O$5, 0), Model!$I$2:$O$6, 5) &amp; " : " &amp; HLOOKUP(MATCH(MOD($D16+AB$9, 12), Model!$I$5:$O$5, 0), Model!$I$2:$O$3, 2), "")</f>
        <v>B♭ : ♭7</v>
      </c>
      <c r="AC16" s="48" t="str">
        <f>IFERROR(HLOOKUP(MATCH(MOD($D16+AC$9, 12), Model!$I$5:$O$5, 0), Model!$I$2:$O$6, 5) &amp; " : " &amp; HLOOKUP(MATCH(MOD($D16+AC$9, 12), Model!$I$5:$O$5, 0), Model!$I$2:$O$3, 2), "")</f>
        <v/>
      </c>
      <c r="AE16" s="80"/>
      <c r="AF16" s="93"/>
    </row>
    <row r="17" spans="2:32" s="53" customFormat="1" ht="21" hidden="1" customHeight="1" x14ac:dyDescent="0.25">
      <c r="B17" s="137"/>
      <c r="C17" s="54" t="s">
        <v>66</v>
      </c>
      <c r="D17" s="2">
        <f>VLOOKUP(UPPER(Fretboards!C17), Model!$B$2:$D$34, 3, FALSE)</f>
        <v>6</v>
      </c>
      <c r="E17" s="48" t="str">
        <f>IFERROR(HLOOKUP(MATCH(MOD($D17+E$9, 12), Model!$I$5:$O$5, 0), Model!$I$2:$O$6, 5) &amp; " : " &amp; HLOOKUP(MATCH(MOD($D17+E$9, 12), Model!$I$5:$O$5, 0), Model!$I$2:$O$3, 2), "")</f>
        <v>G♭ : ♭5</v>
      </c>
      <c r="F17" s="91" t="str">
        <f>IFERROR(HLOOKUP(MATCH(MOD($D17+F$9, 12), Model!$I$5:$O$5, 0), Model!$I$2:$O$6, 5) &amp; " : " &amp; HLOOKUP(MATCH(MOD($D17+F$9, 12), Model!$I$5:$O$5, 0), Model!$I$2:$O$3, 2), "")</f>
        <v/>
      </c>
      <c r="G17" s="46" t="str">
        <f>IFERROR(HLOOKUP(MATCH(MOD($D17+G$9, 12), Model!$I$5:$O$5, 0), Model!$I$2:$O$6, 5) &amp; " : " &amp; HLOOKUP(MATCH(MOD($D17+G$9, 12), Model!$I$5:$O$5, 0), Model!$I$2:$O$3, 2), "")</f>
        <v>A♭ : ♭6</v>
      </c>
      <c r="H17" s="47" t="str">
        <f>IFERROR(HLOOKUP(MATCH(MOD($D17+H$9, 12), Model!$I$5:$O$5, 0), Model!$I$2:$O$6, 5) &amp; " : " &amp; HLOOKUP(MATCH(MOD($D17+H$9, 12), Model!$I$5:$O$5, 0), Model!$I$2:$O$3, 2), "")</f>
        <v/>
      </c>
      <c r="I17" s="46" t="str">
        <f>IFERROR(HLOOKUP(MATCH(MOD($D17+I$9, 12), Model!$I$5:$O$5, 0), Model!$I$2:$O$6, 5) &amp; " : " &amp; HLOOKUP(MATCH(MOD($D17+I$9, 12), Model!$I$5:$O$5, 0), Model!$I$2:$O$3, 2), "")</f>
        <v>B♭ : ♭7</v>
      </c>
      <c r="J17" s="47" t="str">
        <f>IFERROR(HLOOKUP(MATCH(MOD($D17+J$9, 12), Model!$I$5:$O$5, 0), Model!$I$2:$O$6, 5) &amp; " : " &amp; HLOOKUP(MATCH(MOD($D17+J$9, 12), Model!$I$5:$O$5, 0), Model!$I$2:$O$3, 2), "")</f>
        <v/>
      </c>
      <c r="K17" s="46" t="str">
        <f>IFERROR(HLOOKUP(MATCH(MOD($D17+K$9, 12), Model!$I$5:$O$5, 0), Model!$I$2:$O$6, 5) &amp; " : " &amp; HLOOKUP(MATCH(MOD($D17+K$9, 12), Model!$I$5:$O$5, 0), Model!$I$2:$O$3, 2), "")</f>
        <v>C : 1</v>
      </c>
      <c r="L17" s="47" t="str">
        <f>IFERROR(HLOOKUP(MATCH(MOD($D17+L$9, 12), Model!$I$5:$O$5, 0), Model!$I$2:$O$6, 5) &amp; " : " &amp; HLOOKUP(MATCH(MOD($D17+L$9, 12), Model!$I$5:$O$5, 0), Model!$I$2:$O$3, 2), "")</f>
        <v>D♭ : ♭2</v>
      </c>
      <c r="M17" s="46" t="str">
        <f>IFERROR(HLOOKUP(MATCH(MOD($D17+M$9, 12), Model!$I$5:$O$5, 0), Model!$I$2:$O$6, 5) &amp; " : " &amp; HLOOKUP(MATCH(MOD($D17+M$9, 12), Model!$I$5:$O$5, 0), Model!$I$2:$O$3, 2), "")</f>
        <v/>
      </c>
      <c r="N17" s="47" t="str">
        <f>IFERROR(HLOOKUP(MATCH(MOD($D17+N$9, 12), Model!$I$5:$O$5, 0), Model!$I$2:$O$6, 5) &amp; " : " &amp; HLOOKUP(MATCH(MOD($D17+N$9, 12), Model!$I$5:$O$5, 0), Model!$I$2:$O$3, 2), "")</f>
        <v>E♭ : ♭3</v>
      </c>
      <c r="O17" s="46" t="str">
        <f>IFERROR(HLOOKUP(MATCH(MOD($D17+O$9, 12), Model!$I$5:$O$5, 0), Model!$I$2:$O$6, 5) &amp; " : " &amp; HLOOKUP(MATCH(MOD($D17+O$9, 12), Model!$I$5:$O$5, 0), Model!$I$2:$O$3, 2), "")</f>
        <v/>
      </c>
      <c r="P17" s="46" t="str">
        <f>IFERROR(HLOOKUP(MATCH(MOD($D17+P$9, 12), Model!$I$5:$O$5, 0), Model!$I$2:$O$6, 5) &amp; " : " &amp; HLOOKUP(MATCH(MOD($D17+P$9, 12), Model!$I$5:$O$5, 0), Model!$I$2:$O$3, 2), "")</f>
        <v>F : 4</v>
      </c>
      <c r="Q17" s="48" t="str">
        <f>IFERROR(HLOOKUP(MATCH(MOD($D17+Q$9, 12), Model!$I$5:$O$5, 0), Model!$I$2:$O$6, 5) &amp; " : " &amp; HLOOKUP(MATCH(MOD($D17+Q$9, 12), Model!$I$5:$O$5, 0), Model!$I$2:$O$3, 2), "")</f>
        <v>G♭ : ♭5</v>
      </c>
      <c r="R17" s="46" t="str">
        <f>IFERROR(HLOOKUP(MATCH(MOD($D17+R$9, 12), Model!$I$5:$O$5, 0), Model!$I$2:$O$6, 5) &amp; " : " &amp; HLOOKUP(MATCH(MOD($D17+R$9, 12), Model!$I$5:$O$5, 0), Model!$I$2:$O$3, 2), "")</f>
        <v/>
      </c>
      <c r="S17" s="46" t="str">
        <f>IFERROR(HLOOKUP(MATCH(MOD($D17+S$9, 12), Model!$I$5:$O$5, 0), Model!$I$2:$O$6, 5) &amp; " : " &amp; HLOOKUP(MATCH(MOD($D17+S$9, 12), Model!$I$5:$O$5, 0), Model!$I$2:$O$3, 2), "")</f>
        <v>A♭ : ♭6</v>
      </c>
      <c r="T17" s="47" t="str">
        <f>IFERROR(HLOOKUP(MATCH(MOD($D17+T$9, 12), Model!$I$5:$O$5, 0), Model!$I$2:$O$6, 5) &amp; " : " &amp; HLOOKUP(MATCH(MOD($D17+T$9, 12), Model!$I$5:$O$5, 0), Model!$I$2:$O$3, 2), "")</f>
        <v/>
      </c>
      <c r="U17" s="46" t="str">
        <f>IFERROR(HLOOKUP(MATCH(MOD($D17+U$9, 12), Model!$I$5:$O$5, 0), Model!$I$2:$O$6, 5) &amp; " : " &amp; HLOOKUP(MATCH(MOD($D17+U$9, 12), Model!$I$5:$O$5, 0), Model!$I$2:$O$3, 2), "")</f>
        <v>B♭ : ♭7</v>
      </c>
      <c r="V17" s="47" t="str">
        <f>IFERROR(HLOOKUP(MATCH(MOD($D17+V$9, 12), Model!$I$5:$O$5, 0), Model!$I$2:$O$6, 5) &amp; " : " &amp; HLOOKUP(MATCH(MOD($D17+V$9, 12), Model!$I$5:$O$5, 0), Model!$I$2:$O$3, 2), "")</f>
        <v/>
      </c>
      <c r="W17" s="46" t="str">
        <f>IFERROR(HLOOKUP(MATCH(MOD($D17+W$9, 12), Model!$I$5:$O$5, 0), Model!$I$2:$O$6, 5) &amp; " : " &amp; HLOOKUP(MATCH(MOD($D17+W$9, 12), Model!$I$5:$O$5, 0), Model!$I$2:$O$3, 2), "")</f>
        <v>C : 1</v>
      </c>
      <c r="X17" s="47" t="str">
        <f>IFERROR(HLOOKUP(MATCH(MOD($D17+X$9, 12), Model!$I$5:$O$5, 0), Model!$I$2:$O$6, 5) &amp; " : " &amp; HLOOKUP(MATCH(MOD($D17+X$9, 12), Model!$I$5:$O$5, 0), Model!$I$2:$O$3, 2), "")</f>
        <v>D♭ : ♭2</v>
      </c>
      <c r="Y17" s="46" t="str">
        <f>IFERROR(HLOOKUP(MATCH(MOD($D17+Y$9, 12), Model!$I$5:$O$5, 0), Model!$I$2:$O$6, 5) &amp; " : " &amp; HLOOKUP(MATCH(MOD($D17+Y$9, 12), Model!$I$5:$O$5, 0), Model!$I$2:$O$3, 2), "")</f>
        <v/>
      </c>
      <c r="Z17" s="47" t="str">
        <f>IFERROR(HLOOKUP(MATCH(MOD($D17+Z$9, 12), Model!$I$5:$O$5, 0), Model!$I$2:$O$6, 5) &amp; " : " &amp; HLOOKUP(MATCH(MOD($D17+Z$9, 12), Model!$I$5:$O$5, 0), Model!$I$2:$O$3, 2), "")</f>
        <v>E♭ : ♭3</v>
      </c>
      <c r="AA17" s="46" t="str">
        <f>IFERROR(HLOOKUP(MATCH(MOD($D17+AA$9, 12), Model!$I$5:$O$5, 0), Model!$I$2:$O$6, 5) &amp; " : " &amp; HLOOKUP(MATCH(MOD($D17+AA$9, 12), Model!$I$5:$O$5, 0), Model!$I$2:$O$3, 2), "")</f>
        <v/>
      </c>
      <c r="AB17" s="46" t="str">
        <f>IFERROR(HLOOKUP(MATCH(MOD($D17+AB$9, 12), Model!$I$5:$O$5, 0), Model!$I$2:$O$6, 5) &amp; " : " &amp; HLOOKUP(MATCH(MOD($D17+AB$9, 12), Model!$I$5:$O$5, 0), Model!$I$2:$O$3, 2), "")</f>
        <v>F : 4</v>
      </c>
      <c r="AC17" s="48" t="str">
        <f>IFERROR(HLOOKUP(MATCH(MOD($D17+AC$9, 12), Model!$I$5:$O$5, 0), Model!$I$2:$O$6, 5) &amp; " : " &amp; HLOOKUP(MATCH(MOD($D17+AC$9, 12), Model!$I$5:$O$5, 0), Model!$I$2:$O$3, 2), "")</f>
        <v>G♭ : ♭5</v>
      </c>
      <c r="AE17" s="81"/>
      <c r="AF17" s="93"/>
    </row>
    <row r="18" spans="2:32" s="53" customFormat="1" ht="21" hidden="1" customHeight="1" x14ac:dyDescent="0.25">
      <c r="B18" s="137"/>
      <c r="C18" s="54" t="s">
        <v>60</v>
      </c>
      <c r="D18" s="2">
        <f>VLOOKUP(UPPER(Fretboards!C18), Model!$B$2:$D$34, 3, FALSE)</f>
        <v>1</v>
      </c>
      <c r="E18" s="48" t="str">
        <f>IFERROR(HLOOKUP(MATCH(MOD($D18+E$9, 12), Model!$I$5:$O$5, 0), Model!$I$2:$O$6, 5) &amp; " : " &amp; HLOOKUP(MATCH(MOD($D18+E$9, 12), Model!$I$5:$O$5, 0), Model!$I$2:$O$3, 2), "")</f>
        <v>D♭ : ♭2</v>
      </c>
      <c r="F18" s="91" t="str">
        <f>IFERROR(HLOOKUP(MATCH(MOD($D18+F$9, 12), Model!$I$5:$O$5, 0), Model!$I$2:$O$6, 5) &amp; " : " &amp; HLOOKUP(MATCH(MOD($D18+F$9, 12), Model!$I$5:$O$5, 0), Model!$I$2:$O$3, 2), "")</f>
        <v/>
      </c>
      <c r="G18" s="46" t="str">
        <f>IFERROR(HLOOKUP(MATCH(MOD($D18+G$9, 12), Model!$I$5:$O$5, 0), Model!$I$2:$O$6, 5) &amp; " : " &amp; HLOOKUP(MATCH(MOD($D18+G$9, 12), Model!$I$5:$O$5, 0), Model!$I$2:$O$3, 2), "")</f>
        <v>E♭ : ♭3</v>
      </c>
      <c r="H18" s="47" t="str">
        <f>IFERROR(HLOOKUP(MATCH(MOD($D18+H$9, 12), Model!$I$5:$O$5, 0), Model!$I$2:$O$6, 5) &amp; " : " &amp; HLOOKUP(MATCH(MOD($D18+H$9, 12), Model!$I$5:$O$5, 0), Model!$I$2:$O$3, 2), "")</f>
        <v/>
      </c>
      <c r="I18" s="46" t="str">
        <f>IFERROR(HLOOKUP(MATCH(MOD($D18+I$9, 12), Model!$I$5:$O$5, 0), Model!$I$2:$O$6, 5) &amp; " : " &amp; HLOOKUP(MATCH(MOD($D18+I$9, 12), Model!$I$5:$O$5, 0), Model!$I$2:$O$3, 2), "")</f>
        <v>F : 4</v>
      </c>
      <c r="J18" s="47" t="str">
        <f>IFERROR(HLOOKUP(MATCH(MOD($D18+J$9, 12), Model!$I$5:$O$5, 0), Model!$I$2:$O$6, 5) &amp; " : " &amp; HLOOKUP(MATCH(MOD($D18+J$9, 12), Model!$I$5:$O$5, 0), Model!$I$2:$O$3, 2), "")</f>
        <v>G♭ : ♭5</v>
      </c>
      <c r="K18" s="46" t="str">
        <f>IFERROR(HLOOKUP(MATCH(MOD($D18+K$9, 12), Model!$I$5:$O$5, 0), Model!$I$2:$O$6, 5) &amp; " : " &amp; HLOOKUP(MATCH(MOD($D18+K$9, 12), Model!$I$5:$O$5, 0), Model!$I$2:$O$3, 2), "")</f>
        <v/>
      </c>
      <c r="L18" s="47" t="str">
        <f>IFERROR(HLOOKUP(MATCH(MOD($D18+L$9, 12), Model!$I$5:$O$5, 0), Model!$I$2:$O$6, 5) &amp; " : " &amp; HLOOKUP(MATCH(MOD($D18+L$9, 12), Model!$I$5:$O$5, 0), Model!$I$2:$O$3, 2), "")</f>
        <v>A♭ : ♭6</v>
      </c>
      <c r="M18" s="46" t="str">
        <f>IFERROR(HLOOKUP(MATCH(MOD($D18+M$9, 12), Model!$I$5:$O$5, 0), Model!$I$2:$O$6, 5) &amp; " : " &amp; HLOOKUP(MATCH(MOD($D18+M$9, 12), Model!$I$5:$O$5, 0), Model!$I$2:$O$3, 2), "")</f>
        <v/>
      </c>
      <c r="N18" s="47" t="str">
        <f>IFERROR(HLOOKUP(MATCH(MOD($D18+N$9, 12), Model!$I$5:$O$5, 0), Model!$I$2:$O$6, 5) &amp; " : " &amp; HLOOKUP(MATCH(MOD($D18+N$9, 12), Model!$I$5:$O$5, 0), Model!$I$2:$O$3, 2), "")</f>
        <v>B♭ : ♭7</v>
      </c>
      <c r="O18" s="46" t="str">
        <f>IFERROR(HLOOKUP(MATCH(MOD($D18+O$9, 12), Model!$I$5:$O$5, 0), Model!$I$2:$O$6, 5) &amp; " : " &amp; HLOOKUP(MATCH(MOD($D18+O$9, 12), Model!$I$5:$O$5, 0), Model!$I$2:$O$3, 2), "")</f>
        <v/>
      </c>
      <c r="P18" s="46" t="str">
        <f>IFERROR(HLOOKUP(MATCH(MOD($D18+P$9, 12), Model!$I$5:$O$5, 0), Model!$I$2:$O$6, 5) &amp; " : " &amp; HLOOKUP(MATCH(MOD($D18+P$9, 12), Model!$I$5:$O$5, 0), Model!$I$2:$O$3, 2), "")</f>
        <v>C : 1</v>
      </c>
      <c r="Q18" s="48" t="str">
        <f>IFERROR(HLOOKUP(MATCH(MOD($D18+Q$9, 12), Model!$I$5:$O$5, 0), Model!$I$2:$O$6, 5) &amp; " : " &amp; HLOOKUP(MATCH(MOD($D18+Q$9, 12), Model!$I$5:$O$5, 0), Model!$I$2:$O$3, 2), "")</f>
        <v>D♭ : ♭2</v>
      </c>
      <c r="R18" s="46" t="str">
        <f>IFERROR(HLOOKUP(MATCH(MOD($D18+R$9, 12), Model!$I$5:$O$5, 0), Model!$I$2:$O$6, 5) &amp; " : " &amp; HLOOKUP(MATCH(MOD($D18+R$9, 12), Model!$I$5:$O$5, 0), Model!$I$2:$O$3, 2), "")</f>
        <v/>
      </c>
      <c r="S18" s="46" t="str">
        <f>IFERROR(HLOOKUP(MATCH(MOD($D18+S$9, 12), Model!$I$5:$O$5, 0), Model!$I$2:$O$6, 5) &amp; " : " &amp; HLOOKUP(MATCH(MOD($D18+S$9, 12), Model!$I$5:$O$5, 0), Model!$I$2:$O$3, 2), "")</f>
        <v>E♭ : ♭3</v>
      </c>
      <c r="T18" s="47" t="str">
        <f>IFERROR(HLOOKUP(MATCH(MOD($D18+T$9, 12), Model!$I$5:$O$5, 0), Model!$I$2:$O$6, 5) &amp; " : " &amp; HLOOKUP(MATCH(MOD($D18+T$9, 12), Model!$I$5:$O$5, 0), Model!$I$2:$O$3, 2), "")</f>
        <v/>
      </c>
      <c r="U18" s="46" t="str">
        <f>IFERROR(HLOOKUP(MATCH(MOD($D18+U$9, 12), Model!$I$5:$O$5, 0), Model!$I$2:$O$6, 5) &amp; " : " &amp; HLOOKUP(MATCH(MOD($D18+U$9, 12), Model!$I$5:$O$5, 0), Model!$I$2:$O$3, 2), "")</f>
        <v>F : 4</v>
      </c>
      <c r="V18" s="47" t="str">
        <f>IFERROR(HLOOKUP(MATCH(MOD($D18+V$9, 12), Model!$I$5:$O$5, 0), Model!$I$2:$O$6, 5) &amp; " : " &amp; HLOOKUP(MATCH(MOD($D18+V$9, 12), Model!$I$5:$O$5, 0), Model!$I$2:$O$3, 2), "")</f>
        <v>G♭ : ♭5</v>
      </c>
      <c r="W18" s="46" t="str">
        <f>IFERROR(HLOOKUP(MATCH(MOD($D18+W$9, 12), Model!$I$5:$O$5, 0), Model!$I$2:$O$6, 5) &amp; " : " &amp; HLOOKUP(MATCH(MOD($D18+W$9, 12), Model!$I$5:$O$5, 0), Model!$I$2:$O$3, 2), "")</f>
        <v/>
      </c>
      <c r="X18" s="47" t="str">
        <f>IFERROR(HLOOKUP(MATCH(MOD($D18+X$9, 12), Model!$I$5:$O$5, 0), Model!$I$2:$O$6, 5) &amp; " : " &amp; HLOOKUP(MATCH(MOD($D18+X$9, 12), Model!$I$5:$O$5, 0), Model!$I$2:$O$3, 2), "")</f>
        <v>A♭ : ♭6</v>
      </c>
      <c r="Y18" s="46" t="str">
        <f>IFERROR(HLOOKUP(MATCH(MOD($D18+Y$9, 12), Model!$I$5:$O$5, 0), Model!$I$2:$O$6, 5) &amp; " : " &amp; HLOOKUP(MATCH(MOD($D18+Y$9, 12), Model!$I$5:$O$5, 0), Model!$I$2:$O$3, 2), "")</f>
        <v/>
      </c>
      <c r="Z18" s="47" t="str">
        <f>IFERROR(HLOOKUP(MATCH(MOD($D18+Z$9, 12), Model!$I$5:$O$5, 0), Model!$I$2:$O$6, 5) &amp; " : " &amp; HLOOKUP(MATCH(MOD($D18+Z$9, 12), Model!$I$5:$O$5, 0), Model!$I$2:$O$3, 2), "")</f>
        <v>B♭ : ♭7</v>
      </c>
      <c r="AA18" s="46" t="str">
        <f>IFERROR(HLOOKUP(MATCH(MOD($D18+AA$9, 12), Model!$I$5:$O$5, 0), Model!$I$2:$O$6, 5) &amp; " : " &amp; HLOOKUP(MATCH(MOD($D18+AA$9, 12), Model!$I$5:$O$5, 0), Model!$I$2:$O$3, 2), "")</f>
        <v/>
      </c>
      <c r="AB18" s="46" t="str">
        <f>IFERROR(HLOOKUP(MATCH(MOD($D18+AB$9, 12), Model!$I$5:$O$5, 0), Model!$I$2:$O$6, 5) &amp; " : " &amp; HLOOKUP(MATCH(MOD($D18+AB$9, 12), Model!$I$5:$O$5, 0), Model!$I$2:$O$3, 2), "")</f>
        <v>C : 1</v>
      </c>
      <c r="AC18" s="48" t="str">
        <f>IFERROR(HLOOKUP(MATCH(MOD($D18+AC$9, 12), Model!$I$5:$O$5, 0), Model!$I$2:$O$6, 5) &amp; " : " &amp; HLOOKUP(MATCH(MOD($D18+AC$9, 12), Model!$I$5:$O$5, 0), Model!$I$2:$O$3, 2), "")</f>
        <v>D♭ : ♭2</v>
      </c>
      <c r="AE18" s="82"/>
      <c r="AF18" s="93"/>
    </row>
    <row r="19" spans="2:32" ht="21" customHeight="1" x14ac:dyDescent="0.25">
      <c r="B19" s="57" t="s">
        <v>26</v>
      </c>
      <c r="C19" s="55"/>
      <c r="D19" s="1"/>
      <c r="E19" s="41">
        <f t="shared" ref="E19:AC19" si="1">IF($AB$4, 24-E$1, E$1)</f>
        <v>0</v>
      </c>
      <c r="F19" s="40">
        <f t="shared" si="1"/>
        <v>1</v>
      </c>
      <c r="G19" s="40">
        <f t="shared" si="1"/>
        <v>2</v>
      </c>
      <c r="H19" s="38">
        <f t="shared" si="1"/>
        <v>3</v>
      </c>
      <c r="I19" s="40">
        <f t="shared" si="1"/>
        <v>4</v>
      </c>
      <c r="J19" s="38">
        <f t="shared" si="1"/>
        <v>5</v>
      </c>
      <c r="K19" s="40">
        <f t="shared" si="1"/>
        <v>6</v>
      </c>
      <c r="L19" s="38">
        <f t="shared" si="1"/>
        <v>7</v>
      </c>
      <c r="M19" s="40">
        <f t="shared" si="1"/>
        <v>8</v>
      </c>
      <c r="N19" s="38">
        <f t="shared" si="1"/>
        <v>9</v>
      </c>
      <c r="O19" s="40">
        <f t="shared" si="1"/>
        <v>10</v>
      </c>
      <c r="P19" s="40">
        <f t="shared" si="1"/>
        <v>11</v>
      </c>
      <c r="Q19" s="39">
        <f t="shared" si="1"/>
        <v>12</v>
      </c>
      <c r="R19" s="40">
        <f t="shared" si="1"/>
        <v>13</v>
      </c>
      <c r="S19" s="40">
        <f t="shared" si="1"/>
        <v>14</v>
      </c>
      <c r="T19" s="38">
        <f t="shared" si="1"/>
        <v>15</v>
      </c>
      <c r="U19" s="40">
        <f t="shared" si="1"/>
        <v>16</v>
      </c>
      <c r="V19" s="38">
        <f t="shared" si="1"/>
        <v>17</v>
      </c>
      <c r="W19" s="40">
        <f t="shared" si="1"/>
        <v>18</v>
      </c>
      <c r="X19" s="38">
        <f t="shared" si="1"/>
        <v>19</v>
      </c>
      <c r="Y19" s="40">
        <f t="shared" si="1"/>
        <v>20</v>
      </c>
      <c r="Z19" s="38">
        <f t="shared" si="1"/>
        <v>21</v>
      </c>
      <c r="AA19" s="40">
        <f t="shared" si="1"/>
        <v>22</v>
      </c>
      <c r="AB19" s="40">
        <f t="shared" si="1"/>
        <v>23</v>
      </c>
      <c r="AC19" s="45">
        <f t="shared" si="1"/>
        <v>24</v>
      </c>
      <c r="AE19" s="78" t="s">
        <v>8</v>
      </c>
      <c r="AF19" s="92" t="b">
        <f>HLOOKUP(L$1, Model!$I$43:$O$65, MATCH($B$19, Model!$H$43:$H$65, 0))</f>
        <v>1</v>
      </c>
    </row>
    <row r="20" spans="2:32" x14ac:dyDescent="0.3"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</row>
    <row r="21" spans="2:32" ht="15" hidden="1" customHeight="1" x14ac:dyDescent="0.3">
      <c r="B21" s="56"/>
      <c r="E21" s="60"/>
      <c r="H21" s="50"/>
      <c r="I21" s="50"/>
      <c r="J21" s="61" t="s">
        <v>28</v>
      </c>
      <c r="K21" s="61" t="s">
        <v>29</v>
      </c>
      <c r="L21" s="61" t="s">
        <v>30</v>
      </c>
      <c r="M21" s="61" t="s">
        <v>31</v>
      </c>
      <c r="N21" s="61" t="s">
        <v>32</v>
      </c>
      <c r="O21" s="61" t="s">
        <v>33</v>
      </c>
      <c r="P21" s="61" t="s">
        <v>34</v>
      </c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62"/>
      <c r="AF21" s="50"/>
    </row>
    <row r="22" spans="2:32" ht="15" customHeight="1" x14ac:dyDescent="0.3">
      <c r="B22" s="56"/>
      <c r="E22" s="60"/>
      <c r="K22" s="50"/>
      <c r="L22" s="50"/>
      <c r="M22" s="50"/>
      <c r="N22" s="50"/>
      <c r="O22" s="50"/>
      <c r="P22" s="50"/>
      <c r="Q22" s="62"/>
      <c r="R22" s="50"/>
      <c r="AE22" s="52"/>
    </row>
    <row r="23" spans="2:32" ht="15" customHeight="1" x14ac:dyDescent="0.3">
      <c r="B23" s="138" t="str">
        <f>IF(B38 = "Ionian (Major)", B29 &amp; " Major", IF(B38 = "Aolian (Minor)", B29 &amp; " Minor", B29 &amp; " " &amp; B38))</f>
        <v>C Pentatonic Minor</v>
      </c>
      <c r="C23" s="138"/>
      <c r="D23" s="138"/>
      <c r="E23" s="138"/>
      <c r="F23" s="138"/>
      <c r="G23" s="138"/>
      <c r="K23" s="135">
        <f>IF(Model!I10="0","",Model!I10)</f>
        <v>1</v>
      </c>
      <c r="L23" s="135"/>
      <c r="M23" s="135" t="str">
        <f>IF(Model!J10="0","",Model!J10)</f>
        <v/>
      </c>
      <c r="N23" s="135"/>
      <c r="O23" s="135" t="str">
        <f>IF(Model!K10="0","",Model!K10)</f>
        <v>♭3</v>
      </c>
      <c r="P23" s="135"/>
      <c r="Q23" s="135">
        <f>IF(Model!L10="0","",Model!L10)</f>
        <v>4</v>
      </c>
      <c r="R23" s="135"/>
      <c r="S23" s="135">
        <f>IF(Model!M10="0","",Model!M10)</f>
        <v>5</v>
      </c>
      <c r="T23" s="135"/>
      <c r="U23" s="135" t="str">
        <f>IF(Model!N10="0","",Model!N10)</f>
        <v/>
      </c>
      <c r="V23" s="135"/>
      <c r="W23" s="135" t="str">
        <f>IF(Model!O10="0","",Model!O10)</f>
        <v>♭7</v>
      </c>
      <c r="X23" s="135"/>
      <c r="Y23" s="50"/>
      <c r="Z23" s="50"/>
      <c r="AA23" s="50"/>
      <c r="AB23" s="50"/>
      <c r="AC23" s="50"/>
      <c r="AD23" s="50"/>
      <c r="AE23" s="62"/>
      <c r="AF23" s="50"/>
    </row>
    <row r="24" spans="2:32" s="49" customFormat="1" ht="15" hidden="1" customHeight="1" x14ac:dyDescent="0.3">
      <c r="B24" s="138"/>
      <c r="C24" s="138"/>
      <c r="D24" s="138"/>
      <c r="E24" s="138"/>
      <c r="F24" s="138"/>
      <c r="G24" s="138"/>
      <c r="K24" s="141">
        <f>IFERROR(HLOOKUP(F$1, Model!$P$18:$W$41, MATCH($B$38, Model!$P$24:$P$43, 0) + 1), F$1)</f>
        <v>0</v>
      </c>
      <c r="L24" s="141"/>
      <c r="M24" s="141">
        <f>IFERROR(HLOOKUP(G$1, Model!$P$18:$W$41, MATCH($B$38, Model!$P$24:$P$43, 0) + 1), G$1)</f>
        <v>0</v>
      </c>
      <c r="N24" s="141"/>
      <c r="O24" s="141">
        <f>IFERROR(HLOOKUP(H$1, Model!$P$18:$W$41, MATCH($B$38, Model!$P$24:$P$43, 0) + 1), H$1)</f>
        <v>0</v>
      </c>
      <c r="P24" s="141"/>
      <c r="Q24" s="141" t="str">
        <f>IFERROR(HLOOKUP(I$1, Model!$P$18:$W$41, MATCH($B$38, Model!$P$24:$P$43, 0) + 1), I$1)</f>
        <v>♯4</v>
      </c>
      <c r="R24" s="141"/>
      <c r="S24" s="141">
        <f>IFERROR(HLOOKUP(J$1, Model!$P$18:$W$41, MATCH($B$38, Model!$P$24:$P$43, 0) + 1), J$1)</f>
        <v>0</v>
      </c>
      <c r="T24" s="141"/>
      <c r="U24" s="141">
        <f>IFERROR(HLOOKUP(K$1, Model!$P$18:$W$41, MATCH($B$38, Model!$P$24:$P$43, 0) + 1), K$1)</f>
        <v>0</v>
      </c>
      <c r="V24" s="141"/>
      <c r="W24" s="141">
        <f>IFERROR(HLOOKUP(L$1, Model!$P$18:$W$41, MATCH($B$38, Model!$P$24:$P$43, 0) + 1), L$1)</f>
        <v>0</v>
      </c>
      <c r="X24" s="141"/>
      <c r="Y24" s="50"/>
      <c r="Z24" s="50"/>
      <c r="AA24" s="50"/>
      <c r="AB24" s="50"/>
      <c r="AC24" s="50"/>
      <c r="AD24" s="50"/>
      <c r="AE24" s="62"/>
      <c r="AF24" s="50"/>
    </row>
    <row r="25" spans="2:32" s="49" customFormat="1" ht="15" customHeight="1" x14ac:dyDescent="0.3">
      <c r="B25" s="138"/>
      <c r="C25" s="138"/>
      <c r="D25" s="138"/>
      <c r="E25" s="138"/>
      <c r="F25" s="138"/>
      <c r="G25" s="138"/>
      <c r="K25" s="142" t="str">
        <f>IF(K$23="","", J$27 &amp; IFERROR(HLOOKUP(F$1, Model!$P$43:$W$65, MATCH($B$38, Model!$P$44:$P$65, 0) + 1), F$1))</f>
        <v>Cm7</v>
      </c>
      <c r="L25" s="142"/>
      <c r="M25" s="142" t="str">
        <f>IF(M$23="","", K$27 &amp; IFERROR(HLOOKUP(G$1, Model!$P$43:$W$65, MATCH($B$38, Model!$P$44:$P$65, 0) + 1), G$1))</f>
        <v/>
      </c>
      <c r="N25" s="142"/>
      <c r="O25" s="142" t="str">
        <f>IF(O$23="","", L$27 &amp; IFERROR(HLOOKUP(H$1, Model!$P$43:$W$65, MATCH($B$38, Model!$P$44:$P$65, 0) + 1), H$1))</f>
        <v>E♭M</v>
      </c>
      <c r="P25" s="142"/>
      <c r="Q25" s="142" t="str">
        <f>IF(Q$23="","", M$27 &amp; IFERROR(HLOOKUP(I$1, Model!$P$43:$W$65, MATCH($B$38, Model!$P$44:$P$65, 0) + 1), I$1))</f>
        <v>F5 ♭7</v>
      </c>
      <c r="R25" s="142"/>
      <c r="S25" s="142" t="str">
        <f>IF(S$23="","", N$27 &amp; IFERROR(HLOOKUP(J$1, Model!$P$43:$W$65, MATCH($B$38, Model!$P$44:$P$65, 0) + 1), J$1))</f>
        <v>G♭3 ♭7</v>
      </c>
      <c r="T25" s="142"/>
      <c r="U25" s="142" t="str">
        <f>IF(U$23="","", O$27 &amp; IFERROR(HLOOKUP(K$1, Model!$P$43:$W$65, MATCH($B$38, Model!$P$44:$P$65, 0) + 1), K$1))</f>
        <v/>
      </c>
      <c r="V25" s="142"/>
      <c r="W25" s="142" t="str">
        <f>IF(W$23="","", P$27 &amp; IFERROR(HLOOKUP(L$1, Model!$P$43:$W$65, MATCH($B$38, Model!$P$44:$P$65, 0) + 1), L$1))</f>
        <v>B♭5</v>
      </c>
      <c r="X25" s="142"/>
      <c r="Y25" s="50"/>
      <c r="Z25" s="50"/>
      <c r="AA25" s="50"/>
      <c r="AB25" s="50"/>
      <c r="AC25" s="50"/>
      <c r="AD25" s="50"/>
      <c r="AE25" s="62"/>
      <c r="AF25" s="50"/>
    </row>
    <row r="26" spans="2:32" ht="10.5" customHeight="1" x14ac:dyDescent="0.3">
      <c r="B26" s="138"/>
      <c r="C26" s="138"/>
      <c r="D26" s="138"/>
      <c r="E26" s="138"/>
      <c r="F26" s="138"/>
      <c r="G26" s="138"/>
      <c r="H26" s="51"/>
      <c r="I26" s="51"/>
      <c r="J26" s="84"/>
      <c r="K26" s="84"/>
      <c r="L26" s="84"/>
      <c r="M26" s="84"/>
      <c r="N26" s="84"/>
      <c r="O26" s="84"/>
      <c r="P26" s="84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62"/>
      <c r="AF26" s="51"/>
    </row>
    <row r="27" spans="2:32" ht="31.5" customHeight="1" x14ac:dyDescent="0.25">
      <c r="B27" s="138"/>
      <c r="C27" s="138"/>
      <c r="D27" s="138"/>
      <c r="E27" s="138"/>
      <c r="F27" s="138"/>
      <c r="G27" s="138"/>
      <c r="H27" s="139" t="s">
        <v>21</v>
      </c>
      <c r="I27" s="139"/>
      <c r="J27" s="63" t="str">
        <f>Model!I13</f>
        <v>C</v>
      </c>
      <c r="K27" s="64" t="str">
        <f>IF(Model!I13=0, "", Model!J13)</f>
        <v/>
      </c>
      <c r="L27" s="65" t="str">
        <f>IF(Model!J13=0, "", Model!K13)</f>
        <v>E♭</v>
      </c>
      <c r="M27" s="66" t="str">
        <f>IF(Model!K13=0, "", Model!L13)</f>
        <v>F</v>
      </c>
      <c r="N27" s="67" t="str">
        <f>IF(Model!L13=0, "", Model!M13)</f>
        <v>G</v>
      </c>
      <c r="O27" s="68" t="str">
        <f>IF(Model!M13=0, "", Model!N13)</f>
        <v/>
      </c>
      <c r="P27" s="69" t="str">
        <f>IF(Model!N13=0, "", Model!O13)</f>
        <v>B♭</v>
      </c>
      <c r="S27" s="140" t="s">
        <v>18</v>
      </c>
      <c r="T27" s="140"/>
      <c r="U27" s="140"/>
      <c r="V27" s="88" t="str">
        <f>IF(Model!I11=1, "h", IF(Model!I11=2, "W", IF(Model!I11=3, "W+h", IF(Model!I11=4, "WW", IF(Model!I11=0, "", Model!I4)))))</f>
        <v/>
      </c>
      <c r="W27" s="70" t="str">
        <f>IF(Model!J11=1, "h", IF(Model!J11=2, "W", IF(Model!J11=3, "W+h", IF(Model!J11=4, "WW", IF(Model!J11=0, "", Model!J4)))))</f>
        <v>W+h</v>
      </c>
      <c r="X27" s="71" t="str">
        <f>IF(Model!K11=1, "h", IF(Model!K11=2, "W", IF(Model!K11=3, "W+h", IF(Model!K11=4, "WW", IF(Model!K11=0, "", Model!K4)))))</f>
        <v>W</v>
      </c>
      <c r="Y27" s="72" t="str">
        <f>IF(Model!L11=1, "h", IF(Model!L11=2, "W", IF(Model!L11=3, "W+h", IF(Model!L11=4, "WW", IF(Model!L11=0, "", Model!L4)))))</f>
        <v>W</v>
      </c>
      <c r="Z27" s="73" t="str">
        <f>IF(Model!M11=1, "h", IF(Model!M11=2, "W", IF(Model!M11=3, "W+h", IF(Model!M11=4, "WW", IF(Model!M11=0, "", Model!M4)))))</f>
        <v/>
      </c>
      <c r="AA27" s="74" t="str">
        <f>IF(Model!N11=1, "h", IF(Model!N11=2, "W", IF(Model!N11=3, "W+h", IF(Model!N11=4, "WW", IF(Model!N11=0, "", Model!N4)))))</f>
        <v>W+h</v>
      </c>
      <c r="AB27" s="75" t="str">
        <f>IF(Model!O11=1, "h", IF(Model!O11=2, "W", IF(Model!O11=3, "W+h", IF(Model!O11=4, "WW", IF(Model!O11=0, "", Model!O4)))))</f>
        <v>W</v>
      </c>
      <c r="AE27" s="133" t="s">
        <v>1</v>
      </c>
      <c r="AF27" s="133"/>
    </row>
    <row r="28" spans="2:32" ht="21" customHeight="1" x14ac:dyDescent="0.45">
      <c r="B28" s="83" t="s">
        <v>12</v>
      </c>
      <c r="C28" s="83" t="s">
        <v>16</v>
      </c>
      <c r="D28" s="2"/>
      <c r="E28" s="94">
        <f t="shared" ref="E28:AC28" si="2">IF($AB$4, 24-E$1, E$1)</f>
        <v>0</v>
      </c>
      <c r="F28" s="95">
        <f t="shared" si="2"/>
        <v>1</v>
      </c>
      <c r="G28" s="37">
        <f t="shared" si="2"/>
        <v>2</v>
      </c>
      <c r="H28" s="38">
        <f t="shared" si="2"/>
        <v>3</v>
      </c>
      <c r="I28" s="37">
        <f t="shared" si="2"/>
        <v>4</v>
      </c>
      <c r="J28" s="38">
        <f t="shared" si="2"/>
        <v>5</v>
      </c>
      <c r="K28" s="37">
        <f t="shared" si="2"/>
        <v>6</v>
      </c>
      <c r="L28" s="38">
        <f t="shared" si="2"/>
        <v>7</v>
      </c>
      <c r="M28" s="37">
        <f t="shared" si="2"/>
        <v>8</v>
      </c>
      <c r="N28" s="38">
        <f t="shared" si="2"/>
        <v>9</v>
      </c>
      <c r="O28" s="37">
        <f t="shared" si="2"/>
        <v>10</v>
      </c>
      <c r="P28" s="37">
        <f t="shared" si="2"/>
        <v>11</v>
      </c>
      <c r="Q28" s="43">
        <f t="shared" si="2"/>
        <v>12</v>
      </c>
      <c r="R28" s="37">
        <f t="shared" si="2"/>
        <v>13</v>
      </c>
      <c r="S28" s="37">
        <f t="shared" si="2"/>
        <v>14</v>
      </c>
      <c r="T28" s="38">
        <f t="shared" si="2"/>
        <v>15</v>
      </c>
      <c r="U28" s="37">
        <f t="shared" si="2"/>
        <v>16</v>
      </c>
      <c r="V28" s="38">
        <f t="shared" si="2"/>
        <v>17</v>
      </c>
      <c r="W28" s="37">
        <f t="shared" si="2"/>
        <v>18</v>
      </c>
      <c r="X28" s="38">
        <f t="shared" si="2"/>
        <v>19</v>
      </c>
      <c r="Y28" s="37">
        <f t="shared" si="2"/>
        <v>20</v>
      </c>
      <c r="Z28" s="38">
        <f t="shared" si="2"/>
        <v>21</v>
      </c>
      <c r="AA28" s="37">
        <f t="shared" si="2"/>
        <v>22</v>
      </c>
      <c r="AB28" s="37">
        <f t="shared" si="2"/>
        <v>23</v>
      </c>
      <c r="AC28" s="44">
        <f t="shared" si="2"/>
        <v>24</v>
      </c>
      <c r="AE28" s="86" t="s">
        <v>9</v>
      </c>
      <c r="AF28" s="87" t="s">
        <v>27</v>
      </c>
    </row>
    <row r="29" spans="2:32" ht="21" customHeight="1" x14ac:dyDescent="0.25">
      <c r="B29" s="132" t="s">
        <v>0</v>
      </c>
      <c r="C29" s="54" t="s">
        <v>17</v>
      </c>
      <c r="D29" s="2">
        <f>VLOOKUP(UPPER(Fretboards!C29), Model!$B$2:$D$34, 3)</f>
        <v>4</v>
      </c>
      <c r="E29" s="90" t="str">
        <f>IFERROR(HLOOKUP(MATCH(MOD($D29+E$28, 12), Model!$I$12:$O$12, 0), Model!$I$9:$O$13, 5) &amp; " : " &amp; HLOOKUP(MATCH(MOD($D29+E$28, 12), Model!$I$12:$O$12, 0), Model!$I$9:$O$10, 2), "")</f>
        <v/>
      </c>
      <c r="F29" s="91" t="str">
        <f>IFERROR(HLOOKUP(MATCH(MOD($D29+F$28, 12), Model!$I$12:$O$12, 0), Model!$I$9:$O$13, 5) &amp; " : " &amp; HLOOKUP(MATCH(MOD($D29+F$28, 12), Model!$I$12:$O$12, 0), Model!$I$9:$O$10, 2), "")</f>
        <v>F : 4</v>
      </c>
      <c r="G29" s="46" t="str">
        <f>IFERROR(HLOOKUP(MATCH(MOD($D29+G$28, 12), Model!$I$12:$O$12, 0), Model!$I$9:$O$13, 5) &amp; " : " &amp; HLOOKUP(MATCH(MOD($D29+G$28, 12), Model!$I$12:$O$12, 0), Model!$I$9:$O$10, 2), "")</f>
        <v/>
      </c>
      <c r="H29" s="47" t="str">
        <f>IFERROR(HLOOKUP(MATCH(MOD($D29+H$28, 12), Model!$I$12:$O$12, 0), Model!$I$9:$O$13, 5) &amp; " : " &amp; HLOOKUP(MATCH(MOD($D29+H$28, 12), Model!$I$12:$O$12, 0), Model!$I$9:$O$10, 2), "")</f>
        <v>G : 5</v>
      </c>
      <c r="I29" s="46" t="str">
        <f>IFERROR(HLOOKUP(MATCH(MOD($D29+I$28, 12), Model!$I$12:$O$12, 0), Model!$I$9:$O$13, 5) &amp; " : " &amp; HLOOKUP(MATCH(MOD($D29+I$28, 12), Model!$I$12:$O$12, 0), Model!$I$9:$O$10, 2), "")</f>
        <v/>
      </c>
      <c r="J29" s="47" t="str">
        <f>IFERROR(HLOOKUP(MATCH(MOD($D29+J$28, 12), Model!$I$12:$O$12, 0), Model!$I$9:$O$13, 5) &amp; " : " &amp; HLOOKUP(MATCH(MOD($D29+J$28, 12), Model!$I$12:$O$12, 0), Model!$I$9:$O$10, 2), "")</f>
        <v/>
      </c>
      <c r="K29" s="46" t="str">
        <f>IFERROR(HLOOKUP(MATCH(MOD($D29+K$28, 12), Model!$I$12:$O$12, 0), Model!$I$9:$O$13, 5) &amp; " : " &amp; HLOOKUP(MATCH(MOD($D29+K$28, 12), Model!$I$12:$O$12, 0), Model!$I$9:$O$10, 2), "")</f>
        <v>B♭ : ♭7</v>
      </c>
      <c r="L29" s="47" t="str">
        <f>IFERROR(HLOOKUP(MATCH(MOD($D29+L$28, 12), Model!$I$12:$O$12, 0), Model!$I$9:$O$13, 5) &amp; " : " &amp; HLOOKUP(MATCH(MOD($D29+L$28, 12), Model!$I$12:$O$12, 0), Model!$I$9:$O$10, 2), "")</f>
        <v/>
      </c>
      <c r="M29" s="46" t="str">
        <f>IFERROR(HLOOKUP(MATCH(MOD($D29+M$28, 12), Model!$I$12:$O$12, 0), Model!$I$9:$O$13, 5) &amp; " : " &amp; HLOOKUP(MATCH(MOD($D29+M$28, 12), Model!$I$12:$O$12, 0), Model!$I$9:$O$10, 2), "")</f>
        <v>C : 1</v>
      </c>
      <c r="N29" s="47" t="str">
        <f>IFERROR(HLOOKUP(MATCH(MOD($D29+N$28, 12), Model!$I$12:$O$12, 0), Model!$I$9:$O$13, 5) &amp; " : " &amp; HLOOKUP(MATCH(MOD($D29+N$28, 12), Model!$I$12:$O$12, 0), Model!$I$9:$O$10, 2), "")</f>
        <v/>
      </c>
      <c r="O29" s="46" t="str">
        <f>IFERROR(HLOOKUP(MATCH(MOD($D29+O$28, 12), Model!$I$12:$O$12, 0), Model!$I$9:$O$13, 5) &amp; " : " &amp; HLOOKUP(MATCH(MOD($D29+O$28, 12), Model!$I$12:$O$12, 0), Model!$I$9:$O$10, 2), "")</f>
        <v/>
      </c>
      <c r="P29" s="46" t="str">
        <f>IFERROR(HLOOKUP(MATCH(MOD($D29+P$28, 12), Model!$I$12:$O$12, 0), Model!$I$9:$O$13, 5) &amp; " : " &amp; HLOOKUP(MATCH(MOD($D29+P$28, 12), Model!$I$12:$O$12, 0), Model!$I$9:$O$10, 2), "")</f>
        <v>E♭ : ♭3</v>
      </c>
      <c r="Q29" s="48" t="str">
        <f>IFERROR(HLOOKUP(MATCH(MOD($D29+Q$28, 12), Model!$I$12:$O$12, 0), Model!$I$9:$O$13, 5) &amp; " : " &amp; HLOOKUP(MATCH(MOD($D29+Q$28, 12), Model!$I$12:$O$12, 0), Model!$I$9:$O$10, 2), "")</f>
        <v/>
      </c>
      <c r="R29" s="46" t="str">
        <f>IFERROR(HLOOKUP(MATCH(MOD($D29+R$28, 12), Model!$I$12:$O$12, 0), Model!$I$9:$O$13, 5) &amp; " : " &amp; HLOOKUP(MATCH(MOD($D29+R$28, 12), Model!$I$12:$O$12, 0), Model!$I$9:$O$10, 2), "")</f>
        <v>F : 4</v>
      </c>
      <c r="S29" s="46" t="str">
        <f>IFERROR(HLOOKUP(MATCH(MOD($D29+S$28, 12), Model!$I$12:$O$12, 0), Model!$I$9:$O$13, 5) &amp; " : " &amp; HLOOKUP(MATCH(MOD($D29+S$28, 12), Model!$I$12:$O$12, 0), Model!$I$9:$O$10, 2), "")</f>
        <v/>
      </c>
      <c r="T29" s="47" t="str">
        <f>IFERROR(HLOOKUP(MATCH(MOD($D29+T$28, 12), Model!$I$12:$O$12, 0), Model!$I$9:$O$13, 5) &amp; " : " &amp; HLOOKUP(MATCH(MOD($D29+T$28, 12), Model!$I$12:$O$12, 0), Model!$I$9:$O$10, 2), "")</f>
        <v>G : 5</v>
      </c>
      <c r="U29" s="46" t="str">
        <f>IFERROR(HLOOKUP(MATCH(MOD($D29+U$28, 12), Model!$I$12:$O$12, 0), Model!$I$9:$O$13, 5) &amp; " : " &amp; HLOOKUP(MATCH(MOD($D29+U$28, 12), Model!$I$12:$O$12, 0), Model!$I$9:$O$10, 2), "")</f>
        <v/>
      </c>
      <c r="V29" s="47" t="str">
        <f>IFERROR(HLOOKUP(MATCH(MOD($D29+V$28, 12), Model!$I$12:$O$12, 0), Model!$I$9:$O$13, 5) &amp; " : " &amp; HLOOKUP(MATCH(MOD($D29+V$28, 12), Model!$I$12:$O$12, 0), Model!$I$9:$O$10, 2), "")</f>
        <v/>
      </c>
      <c r="W29" s="46" t="str">
        <f>IFERROR(HLOOKUP(MATCH(MOD($D29+W$28, 12), Model!$I$12:$O$12, 0), Model!$I$9:$O$13, 5) &amp; " : " &amp; HLOOKUP(MATCH(MOD($D29+W$28, 12), Model!$I$12:$O$12, 0), Model!$I$9:$O$10, 2), "")</f>
        <v>B♭ : ♭7</v>
      </c>
      <c r="X29" s="47" t="str">
        <f>IFERROR(HLOOKUP(MATCH(MOD($D29+X$28, 12), Model!$I$12:$O$12, 0), Model!$I$9:$O$13, 5) &amp; " : " &amp; HLOOKUP(MATCH(MOD($D29+X$28, 12), Model!$I$12:$O$12, 0), Model!$I$9:$O$10, 2), "")</f>
        <v/>
      </c>
      <c r="Y29" s="46" t="str">
        <f>IFERROR(HLOOKUP(MATCH(MOD($D29+Y$28, 12), Model!$I$12:$O$12, 0), Model!$I$9:$O$13, 5) &amp; " : " &amp; HLOOKUP(MATCH(MOD($D29+Y$28, 12), Model!$I$12:$O$12, 0), Model!$I$9:$O$10, 2), "")</f>
        <v>C : 1</v>
      </c>
      <c r="Z29" s="47" t="str">
        <f>IFERROR(HLOOKUP(MATCH(MOD($D29+Z$28, 12), Model!$I$12:$O$12, 0), Model!$I$9:$O$13, 5) &amp; " : " &amp; HLOOKUP(MATCH(MOD($D29+Z$28, 12), Model!$I$12:$O$12, 0), Model!$I$9:$O$10, 2), "")</f>
        <v/>
      </c>
      <c r="AA29" s="46" t="str">
        <f>IFERROR(HLOOKUP(MATCH(MOD($D29+AA$28, 12), Model!$I$12:$O$12, 0), Model!$I$9:$O$13, 5) &amp; " : " &amp; HLOOKUP(MATCH(MOD($D29+AA$28, 12), Model!$I$12:$O$12, 0), Model!$I$9:$O$10, 2), "")</f>
        <v/>
      </c>
      <c r="AB29" s="46" t="str">
        <f>IFERROR(HLOOKUP(MATCH(MOD($D29+AB$28, 12), Model!$I$12:$O$12, 0), Model!$I$9:$O$13, 5) &amp; " : " &amp; HLOOKUP(MATCH(MOD($D29+AB$28, 12), Model!$I$12:$O$12, 0), Model!$I$9:$O$10, 2), "")</f>
        <v>E♭ : ♭3</v>
      </c>
      <c r="AC29" s="48" t="str">
        <f>IFERROR(HLOOKUP(MATCH(MOD($D29+AC$28, 12), Model!$I$12:$O$12, 0), Model!$I$9:$O$13, 5) &amp; " : " &amp; HLOOKUP(MATCH(MOD($D29+AC$28, 12), Model!$I$12:$O$12, 0), Model!$I$9:$O$10, 2), "")</f>
        <v/>
      </c>
      <c r="AD29" s="53"/>
      <c r="AE29" s="78" t="s">
        <v>2</v>
      </c>
      <c r="AF29" s="92" t="b">
        <f>HLOOKUP(F$1, Model!$I$43:$O$65, MATCH($B$38, Model!$H$43:$H$65, 0))</f>
        <v>1</v>
      </c>
    </row>
    <row r="30" spans="2:32" ht="21" customHeight="1" x14ac:dyDescent="0.25">
      <c r="B30" s="132"/>
      <c r="C30" s="54" t="s">
        <v>15</v>
      </c>
      <c r="D30" s="2">
        <f>VLOOKUP(UPPER(Fretboards!C30), Model!$B$2:$D$34, 3)</f>
        <v>11</v>
      </c>
      <c r="E30" s="90" t="str">
        <f>IFERROR(HLOOKUP(MATCH(MOD($D30+E$28, 12), Model!$I$12:$O$12, 0), Model!$I$9:$O$13, 5) &amp; " : " &amp; HLOOKUP(MATCH(MOD($D30+E$28, 12), Model!$I$12:$O$12, 0), Model!$I$9:$O$10, 2), "")</f>
        <v/>
      </c>
      <c r="F30" s="91" t="str">
        <f>IFERROR(HLOOKUP(MATCH(MOD($D30+F$28, 12), Model!$I$12:$O$12, 0), Model!$I$9:$O$13, 5) &amp; " : " &amp; HLOOKUP(MATCH(MOD($D30+F$28, 12), Model!$I$12:$O$12, 0), Model!$I$9:$O$10, 2), "")</f>
        <v>C : 1</v>
      </c>
      <c r="G30" s="46" t="str">
        <f>IFERROR(HLOOKUP(MATCH(MOD($D30+G$28, 12), Model!$I$12:$O$12, 0), Model!$I$9:$O$13, 5) &amp; " : " &amp; HLOOKUP(MATCH(MOD($D30+G$28, 12), Model!$I$12:$O$12, 0), Model!$I$9:$O$10, 2), "")</f>
        <v/>
      </c>
      <c r="H30" s="47" t="str">
        <f>IFERROR(HLOOKUP(MATCH(MOD($D30+H$28, 12), Model!$I$12:$O$12, 0), Model!$I$9:$O$13, 5) &amp; " : " &amp; HLOOKUP(MATCH(MOD($D30+H$28, 12), Model!$I$12:$O$12, 0), Model!$I$9:$O$10, 2), "")</f>
        <v/>
      </c>
      <c r="I30" s="46" t="str">
        <f>IFERROR(HLOOKUP(MATCH(MOD($D30+I$28, 12), Model!$I$12:$O$12, 0), Model!$I$9:$O$13, 5) &amp; " : " &amp; HLOOKUP(MATCH(MOD($D30+I$28, 12), Model!$I$12:$O$12, 0), Model!$I$9:$O$10, 2), "")</f>
        <v>E♭ : ♭3</v>
      </c>
      <c r="J30" s="47" t="str">
        <f>IFERROR(HLOOKUP(MATCH(MOD($D30+J$28, 12), Model!$I$12:$O$12, 0), Model!$I$9:$O$13, 5) &amp; " : " &amp; HLOOKUP(MATCH(MOD($D30+J$28, 12), Model!$I$12:$O$12, 0), Model!$I$9:$O$10, 2), "")</f>
        <v/>
      </c>
      <c r="K30" s="46" t="str">
        <f>IFERROR(HLOOKUP(MATCH(MOD($D30+K$28, 12), Model!$I$12:$O$12, 0), Model!$I$9:$O$13, 5) &amp; " : " &amp; HLOOKUP(MATCH(MOD($D30+K$28, 12), Model!$I$12:$O$12, 0), Model!$I$9:$O$10, 2), "")</f>
        <v>F : 4</v>
      </c>
      <c r="L30" s="47" t="str">
        <f>IFERROR(HLOOKUP(MATCH(MOD($D30+L$28, 12), Model!$I$12:$O$12, 0), Model!$I$9:$O$13, 5) &amp; " : " &amp; HLOOKUP(MATCH(MOD($D30+L$28, 12), Model!$I$12:$O$12, 0), Model!$I$9:$O$10, 2), "")</f>
        <v/>
      </c>
      <c r="M30" s="46" t="str">
        <f>IFERROR(HLOOKUP(MATCH(MOD($D30+M$28, 12), Model!$I$12:$O$12, 0), Model!$I$9:$O$13, 5) &amp; " : " &amp; HLOOKUP(MATCH(MOD($D30+M$28, 12), Model!$I$12:$O$12, 0), Model!$I$9:$O$10, 2), "")</f>
        <v>G : 5</v>
      </c>
      <c r="N30" s="47" t="str">
        <f>IFERROR(HLOOKUP(MATCH(MOD($D30+N$28, 12), Model!$I$12:$O$12, 0), Model!$I$9:$O$13, 5) &amp; " : " &amp; HLOOKUP(MATCH(MOD($D30+N$28, 12), Model!$I$12:$O$12, 0), Model!$I$9:$O$10, 2), "")</f>
        <v/>
      </c>
      <c r="O30" s="46" t="str">
        <f>IFERROR(HLOOKUP(MATCH(MOD($D30+O$28, 12), Model!$I$12:$O$12, 0), Model!$I$9:$O$13, 5) &amp; " : " &amp; HLOOKUP(MATCH(MOD($D30+O$28, 12), Model!$I$12:$O$12, 0), Model!$I$9:$O$10, 2), "")</f>
        <v/>
      </c>
      <c r="P30" s="46" t="str">
        <f>IFERROR(HLOOKUP(MATCH(MOD($D30+P$28, 12), Model!$I$12:$O$12, 0), Model!$I$9:$O$13, 5) &amp; " : " &amp; HLOOKUP(MATCH(MOD($D30+P$28, 12), Model!$I$12:$O$12, 0), Model!$I$9:$O$10, 2), "")</f>
        <v>B♭ : ♭7</v>
      </c>
      <c r="Q30" s="48" t="str">
        <f>IFERROR(HLOOKUP(MATCH(MOD($D30+Q$28, 12), Model!$I$12:$O$12, 0), Model!$I$9:$O$13, 5) &amp; " : " &amp; HLOOKUP(MATCH(MOD($D30+Q$28, 12), Model!$I$12:$O$12, 0), Model!$I$9:$O$10, 2), "")</f>
        <v/>
      </c>
      <c r="R30" s="46" t="str">
        <f>IFERROR(HLOOKUP(MATCH(MOD($D30+R$28, 12), Model!$I$12:$O$12, 0), Model!$I$9:$O$13, 5) &amp; " : " &amp; HLOOKUP(MATCH(MOD($D30+R$28, 12), Model!$I$12:$O$12, 0), Model!$I$9:$O$10, 2), "")</f>
        <v>C : 1</v>
      </c>
      <c r="S30" s="46" t="str">
        <f>IFERROR(HLOOKUP(MATCH(MOD($D30+S$28, 12), Model!$I$12:$O$12, 0), Model!$I$9:$O$13, 5) &amp; " : " &amp; HLOOKUP(MATCH(MOD($D30+S$28, 12), Model!$I$12:$O$12, 0), Model!$I$9:$O$10, 2), "")</f>
        <v/>
      </c>
      <c r="T30" s="47" t="str">
        <f>IFERROR(HLOOKUP(MATCH(MOD($D30+T$28, 12), Model!$I$12:$O$12, 0), Model!$I$9:$O$13, 5) &amp; " : " &amp; HLOOKUP(MATCH(MOD($D30+T$28, 12), Model!$I$12:$O$12, 0), Model!$I$9:$O$10, 2), "")</f>
        <v/>
      </c>
      <c r="U30" s="46" t="str">
        <f>IFERROR(HLOOKUP(MATCH(MOD($D30+U$28, 12), Model!$I$12:$O$12, 0), Model!$I$9:$O$13, 5) &amp; " : " &amp; HLOOKUP(MATCH(MOD($D30+U$28, 12), Model!$I$12:$O$12, 0), Model!$I$9:$O$10, 2), "")</f>
        <v>E♭ : ♭3</v>
      </c>
      <c r="V30" s="47" t="str">
        <f>IFERROR(HLOOKUP(MATCH(MOD($D30+V$28, 12), Model!$I$12:$O$12, 0), Model!$I$9:$O$13, 5) &amp; " : " &amp; HLOOKUP(MATCH(MOD($D30+V$28, 12), Model!$I$12:$O$12, 0), Model!$I$9:$O$10, 2), "")</f>
        <v/>
      </c>
      <c r="W30" s="46" t="str">
        <f>IFERROR(HLOOKUP(MATCH(MOD($D30+W$28, 12), Model!$I$12:$O$12, 0), Model!$I$9:$O$13, 5) &amp; " : " &amp; HLOOKUP(MATCH(MOD($D30+W$28, 12), Model!$I$12:$O$12, 0), Model!$I$9:$O$10, 2), "")</f>
        <v>F : 4</v>
      </c>
      <c r="X30" s="47" t="str">
        <f>IFERROR(HLOOKUP(MATCH(MOD($D30+X$28, 12), Model!$I$12:$O$12, 0), Model!$I$9:$O$13, 5) &amp; " : " &amp; HLOOKUP(MATCH(MOD($D30+X$28, 12), Model!$I$12:$O$12, 0), Model!$I$9:$O$10, 2), "")</f>
        <v/>
      </c>
      <c r="Y30" s="46" t="str">
        <f>IFERROR(HLOOKUP(MATCH(MOD($D30+Y$28, 12), Model!$I$12:$O$12, 0), Model!$I$9:$O$13, 5) &amp; " : " &amp; HLOOKUP(MATCH(MOD($D30+Y$28, 12), Model!$I$12:$O$12, 0), Model!$I$9:$O$10, 2), "")</f>
        <v>G : 5</v>
      </c>
      <c r="Z30" s="47" t="str">
        <f>IFERROR(HLOOKUP(MATCH(MOD($D30+Z$28, 12), Model!$I$12:$O$12, 0), Model!$I$9:$O$13, 5) &amp; " : " &amp; HLOOKUP(MATCH(MOD($D30+Z$28, 12), Model!$I$12:$O$12, 0), Model!$I$9:$O$10, 2), "")</f>
        <v/>
      </c>
      <c r="AA30" s="46" t="str">
        <f>IFERROR(HLOOKUP(MATCH(MOD($D30+AA$28, 12), Model!$I$12:$O$12, 0), Model!$I$9:$O$13, 5) &amp; " : " &amp; HLOOKUP(MATCH(MOD($D30+AA$28, 12), Model!$I$12:$O$12, 0), Model!$I$9:$O$10, 2), "")</f>
        <v/>
      </c>
      <c r="AB30" s="46" t="str">
        <f>IFERROR(HLOOKUP(MATCH(MOD($D30+AB$28, 12), Model!$I$12:$O$12, 0), Model!$I$9:$O$13, 5) &amp; " : " &amp; HLOOKUP(MATCH(MOD($D30+AB$28, 12), Model!$I$12:$O$12, 0), Model!$I$9:$O$10, 2), "")</f>
        <v>B♭ : ♭7</v>
      </c>
      <c r="AC30" s="48" t="str">
        <f>IFERROR(HLOOKUP(MATCH(MOD($D30+AC$28, 12), Model!$I$12:$O$12, 0), Model!$I$9:$O$13, 5) &amp; " : " &amp; HLOOKUP(MATCH(MOD($D30+AC$28, 12), Model!$I$12:$O$12, 0), Model!$I$9:$O$10, 2), "")</f>
        <v/>
      </c>
      <c r="AD30" s="53"/>
      <c r="AE30" s="79" t="s">
        <v>3</v>
      </c>
      <c r="AF30" s="92" t="b">
        <f>HLOOKUP(G$1, Model!$I$43:$O$65, MATCH($B$38, Model!$H$43:$H$65, 0))</f>
        <v>0</v>
      </c>
    </row>
    <row r="31" spans="2:32" ht="21" customHeight="1" x14ac:dyDescent="0.25">
      <c r="B31" s="132"/>
      <c r="C31" s="54" t="s">
        <v>14</v>
      </c>
      <c r="D31" s="2">
        <f>VLOOKUP(UPPER(Fretboards!C31), Model!$B$2:$D$34, 3)</f>
        <v>7</v>
      </c>
      <c r="E31" s="90" t="str">
        <f>IFERROR(HLOOKUP(MATCH(MOD($D31+E$28, 12), Model!$I$12:$O$12, 0), Model!$I$9:$O$13, 5) &amp; " : " &amp; HLOOKUP(MATCH(MOD($D31+E$28, 12), Model!$I$12:$O$12, 0), Model!$I$9:$O$10, 2), "")</f>
        <v>G : 5</v>
      </c>
      <c r="F31" s="91" t="str">
        <f>IFERROR(HLOOKUP(MATCH(MOD($D31+F$28, 12), Model!$I$12:$O$12, 0), Model!$I$9:$O$13, 5) &amp; " : " &amp; HLOOKUP(MATCH(MOD($D31+F$28, 12), Model!$I$12:$O$12, 0), Model!$I$9:$O$10, 2), "")</f>
        <v/>
      </c>
      <c r="G31" s="46" t="str">
        <f>IFERROR(HLOOKUP(MATCH(MOD($D31+G$28, 12), Model!$I$12:$O$12, 0), Model!$I$9:$O$13, 5) &amp; " : " &amp; HLOOKUP(MATCH(MOD($D31+G$28, 12), Model!$I$12:$O$12, 0), Model!$I$9:$O$10, 2), "")</f>
        <v/>
      </c>
      <c r="H31" s="47" t="str">
        <f>IFERROR(HLOOKUP(MATCH(MOD($D31+H$28, 12), Model!$I$12:$O$12, 0), Model!$I$9:$O$13, 5) &amp; " : " &amp; HLOOKUP(MATCH(MOD($D31+H$28, 12), Model!$I$12:$O$12, 0), Model!$I$9:$O$10, 2), "")</f>
        <v>B♭ : ♭7</v>
      </c>
      <c r="I31" s="46" t="str">
        <f>IFERROR(HLOOKUP(MATCH(MOD($D31+I$28, 12), Model!$I$12:$O$12, 0), Model!$I$9:$O$13, 5) &amp; " : " &amp; HLOOKUP(MATCH(MOD($D31+I$28, 12), Model!$I$12:$O$12, 0), Model!$I$9:$O$10, 2), "")</f>
        <v/>
      </c>
      <c r="J31" s="47" t="str">
        <f>IFERROR(HLOOKUP(MATCH(MOD($D31+J$28, 12), Model!$I$12:$O$12, 0), Model!$I$9:$O$13, 5) &amp; " : " &amp; HLOOKUP(MATCH(MOD($D31+J$28, 12), Model!$I$12:$O$12, 0), Model!$I$9:$O$10, 2), "")</f>
        <v>C : 1</v>
      </c>
      <c r="K31" s="46" t="str">
        <f>IFERROR(HLOOKUP(MATCH(MOD($D31+K$28, 12), Model!$I$12:$O$12, 0), Model!$I$9:$O$13, 5) &amp; " : " &amp; HLOOKUP(MATCH(MOD($D31+K$28, 12), Model!$I$12:$O$12, 0), Model!$I$9:$O$10, 2), "")</f>
        <v/>
      </c>
      <c r="L31" s="47" t="str">
        <f>IFERROR(HLOOKUP(MATCH(MOD($D31+L$28, 12), Model!$I$12:$O$12, 0), Model!$I$9:$O$13, 5) &amp; " : " &amp; HLOOKUP(MATCH(MOD($D31+L$28, 12), Model!$I$12:$O$12, 0), Model!$I$9:$O$10, 2), "")</f>
        <v/>
      </c>
      <c r="M31" s="46" t="str">
        <f>IFERROR(HLOOKUP(MATCH(MOD($D31+M$28, 12), Model!$I$12:$O$12, 0), Model!$I$9:$O$13, 5) &amp; " : " &amp; HLOOKUP(MATCH(MOD($D31+M$28, 12), Model!$I$12:$O$12, 0), Model!$I$9:$O$10, 2), "")</f>
        <v>E♭ : ♭3</v>
      </c>
      <c r="N31" s="47" t="str">
        <f>IFERROR(HLOOKUP(MATCH(MOD($D31+N$28, 12), Model!$I$12:$O$12, 0), Model!$I$9:$O$13, 5) &amp; " : " &amp; HLOOKUP(MATCH(MOD($D31+N$28, 12), Model!$I$12:$O$12, 0), Model!$I$9:$O$10, 2), "")</f>
        <v/>
      </c>
      <c r="O31" s="46" t="str">
        <f>IFERROR(HLOOKUP(MATCH(MOD($D31+O$28, 12), Model!$I$12:$O$12, 0), Model!$I$9:$O$13, 5) &amp; " : " &amp; HLOOKUP(MATCH(MOD($D31+O$28, 12), Model!$I$12:$O$12, 0), Model!$I$9:$O$10, 2), "")</f>
        <v>F : 4</v>
      </c>
      <c r="P31" s="46" t="str">
        <f>IFERROR(HLOOKUP(MATCH(MOD($D31+P$28, 12), Model!$I$12:$O$12, 0), Model!$I$9:$O$13, 5) &amp; " : " &amp; HLOOKUP(MATCH(MOD($D31+P$28, 12), Model!$I$12:$O$12, 0), Model!$I$9:$O$10, 2), "")</f>
        <v/>
      </c>
      <c r="Q31" s="48" t="str">
        <f>IFERROR(HLOOKUP(MATCH(MOD($D31+Q$28, 12), Model!$I$12:$O$12, 0), Model!$I$9:$O$13, 5) &amp; " : " &amp; HLOOKUP(MATCH(MOD($D31+Q$28, 12), Model!$I$12:$O$12, 0), Model!$I$9:$O$10, 2), "")</f>
        <v>G : 5</v>
      </c>
      <c r="R31" s="46" t="str">
        <f>IFERROR(HLOOKUP(MATCH(MOD($D31+R$28, 12), Model!$I$12:$O$12, 0), Model!$I$9:$O$13, 5) &amp; " : " &amp; HLOOKUP(MATCH(MOD($D31+R$28, 12), Model!$I$12:$O$12, 0), Model!$I$9:$O$10, 2), "")</f>
        <v/>
      </c>
      <c r="S31" s="46" t="str">
        <f>IFERROR(HLOOKUP(MATCH(MOD($D31+S$28, 12), Model!$I$12:$O$12, 0), Model!$I$9:$O$13, 5) &amp; " : " &amp; HLOOKUP(MATCH(MOD($D31+S$28, 12), Model!$I$12:$O$12, 0), Model!$I$9:$O$10, 2), "")</f>
        <v/>
      </c>
      <c r="T31" s="47" t="str">
        <f>IFERROR(HLOOKUP(MATCH(MOD($D31+T$28, 12), Model!$I$12:$O$12, 0), Model!$I$9:$O$13, 5) &amp; " : " &amp; HLOOKUP(MATCH(MOD($D31+T$28, 12), Model!$I$12:$O$12, 0), Model!$I$9:$O$10, 2), "")</f>
        <v>B♭ : ♭7</v>
      </c>
      <c r="U31" s="46" t="str">
        <f>IFERROR(HLOOKUP(MATCH(MOD($D31+U$28, 12), Model!$I$12:$O$12, 0), Model!$I$9:$O$13, 5) &amp; " : " &amp; HLOOKUP(MATCH(MOD($D31+U$28, 12), Model!$I$12:$O$12, 0), Model!$I$9:$O$10, 2), "")</f>
        <v/>
      </c>
      <c r="V31" s="47" t="str">
        <f>IFERROR(HLOOKUP(MATCH(MOD($D31+V$28, 12), Model!$I$12:$O$12, 0), Model!$I$9:$O$13, 5) &amp; " : " &amp; HLOOKUP(MATCH(MOD($D31+V$28, 12), Model!$I$12:$O$12, 0), Model!$I$9:$O$10, 2), "")</f>
        <v>C : 1</v>
      </c>
      <c r="W31" s="46" t="str">
        <f>IFERROR(HLOOKUP(MATCH(MOD($D31+W$28, 12), Model!$I$12:$O$12, 0), Model!$I$9:$O$13, 5) &amp; " : " &amp; HLOOKUP(MATCH(MOD($D31+W$28, 12), Model!$I$12:$O$12, 0), Model!$I$9:$O$10, 2), "")</f>
        <v/>
      </c>
      <c r="X31" s="47" t="str">
        <f>IFERROR(HLOOKUP(MATCH(MOD($D31+X$28, 12), Model!$I$12:$O$12, 0), Model!$I$9:$O$13, 5) &amp; " : " &amp; HLOOKUP(MATCH(MOD($D31+X$28, 12), Model!$I$12:$O$12, 0), Model!$I$9:$O$10, 2), "")</f>
        <v/>
      </c>
      <c r="Y31" s="46" t="str">
        <f>IFERROR(HLOOKUP(MATCH(MOD($D31+Y$28, 12), Model!$I$12:$O$12, 0), Model!$I$9:$O$13, 5) &amp; " : " &amp; HLOOKUP(MATCH(MOD($D31+Y$28, 12), Model!$I$12:$O$12, 0), Model!$I$9:$O$10, 2), "")</f>
        <v>E♭ : ♭3</v>
      </c>
      <c r="Z31" s="47" t="str">
        <f>IFERROR(HLOOKUP(MATCH(MOD($D31+Z$28, 12), Model!$I$12:$O$12, 0), Model!$I$9:$O$13, 5) &amp; " : " &amp; HLOOKUP(MATCH(MOD($D31+Z$28, 12), Model!$I$12:$O$12, 0), Model!$I$9:$O$10, 2), "")</f>
        <v/>
      </c>
      <c r="AA31" s="46" t="str">
        <f>IFERROR(HLOOKUP(MATCH(MOD($D31+AA$28, 12), Model!$I$12:$O$12, 0), Model!$I$9:$O$13, 5) &amp; " : " &amp; HLOOKUP(MATCH(MOD($D31+AA$28, 12), Model!$I$12:$O$12, 0), Model!$I$9:$O$10, 2), "")</f>
        <v>F : 4</v>
      </c>
      <c r="AB31" s="46" t="str">
        <f>IFERROR(HLOOKUP(MATCH(MOD($D31+AB$28, 12), Model!$I$12:$O$12, 0), Model!$I$9:$O$13, 5) &amp; " : " &amp; HLOOKUP(MATCH(MOD($D31+AB$28, 12), Model!$I$12:$O$12, 0), Model!$I$9:$O$10, 2), "")</f>
        <v/>
      </c>
      <c r="AC31" s="48" t="str">
        <f>IFERROR(HLOOKUP(MATCH(MOD($D31+AC$28, 12), Model!$I$12:$O$12, 0), Model!$I$9:$O$13, 5) &amp; " : " &amp; HLOOKUP(MATCH(MOD($D31+AC$28, 12), Model!$I$12:$O$12, 0), Model!$I$9:$O$10, 2), "")</f>
        <v>G : 5</v>
      </c>
      <c r="AD31" s="53"/>
      <c r="AE31" s="79" t="s">
        <v>4</v>
      </c>
      <c r="AF31" s="92" t="b">
        <f>HLOOKUP(H$1, Model!$I$43:$O$65, MATCH($B$38, Model!$H$43:$H$65, 0))</f>
        <v>1</v>
      </c>
    </row>
    <row r="32" spans="2:32" ht="21" customHeight="1" x14ac:dyDescent="0.25">
      <c r="B32" s="132"/>
      <c r="C32" s="54" t="s">
        <v>11</v>
      </c>
      <c r="D32" s="2">
        <f>VLOOKUP(UPPER(Fretboards!C32), Model!$B$2:$D$34, 3)</f>
        <v>2</v>
      </c>
      <c r="E32" s="90" t="str">
        <f>IFERROR(HLOOKUP(MATCH(MOD($D32+E$28, 12), Model!$I$12:$O$12, 0), Model!$I$9:$O$13, 5) &amp; " : " &amp; HLOOKUP(MATCH(MOD($D32+E$28, 12), Model!$I$12:$O$12, 0), Model!$I$9:$O$10, 2), "")</f>
        <v/>
      </c>
      <c r="F32" s="91" t="str">
        <f>IFERROR(HLOOKUP(MATCH(MOD($D32+F$28, 12), Model!$I$12:$O$12, 0), Model!$I$9:$O$13, 5) &amp; " : " &amp; HLOOKUP(MATCH(MOD($D32+F$28, 12), Model!$I$12:$O$12, 0), Model!$I$9:$O$10, 2), "")</f>
        <v>E♭ : ♭3</v>
      </c>
      <c r="G32" s="46" t="str">
        <f>IFERROR(HLOOKUP(MATCH(MOD($D32+G$28, 12), Model!$I$12:$O$12, 0), Model!$I$9:$O$13, 5) &amp; " : " &amp; HLOOKUP(MATCH(MOD($D32+G$28, 12), Model!$I$12:$O$12, 0), Model!$I$9:$O$10, 2), "")</f>
        <v/>
      </c>
      <c r="H32" s="47" t="str">
        <f>IFERROR(HLOOKUP(MATCH(MOD($D32+H$28, 12), Model!$I$12:$O$12, 0), Model!$I$9:$O$13, 5) &amp; " : " &amp; HLOOKUP(MATCH(MOD($D32+H$28, 12), Model!$I$12:$O$12, 0), Model!$I$9:$O$10, 2), "")</f>
        <v>F : 4</v>
      </c>
      <c r="I32" s="46" t="str">
        <f>IFERROR(HLOOKUP(MATCH(MOD($D32+I$28, 12), Model!$I$12:$O$12, 0), Model!$I$9:$O$13, 5) &amp; " : " &amp; HLOOKUP(MATCH(MOD($D32+I$28, 12), Model!$I$12:$O$12, 0), Model!$I$9:$O$10, 2), "")</f>
        <v/>
      </c>
      <c r="J32" s="47" t="str">
        <f>IFERROR(HLOOKUP(MATCH(MOD($D32+J$28, 12), Model!$I$12:$O$12, 0), Model!$I$9:$O$13, 5) &amp; " : " &amp; HLOOKUP(MATCH(MOD($D32+J$28, 12), Model!$I$12:$O$12, 0), Model!$I$9:$O$10, 2), "")</f>
        <v>G : 5</v>
      </c>
      <c r="K32" s="46" t="str">
        <f>IFERROR(HLOOKUP(MATCH(MOD($D32+K$28, 12), Model!$I$12:$O$12, 0), Model!$I$9:$O$13, 5) &amp; " : " &amp; HLOOKUP(MATCH(MOD($D32+K$28, 12), Model!$I$12:$O$12, 0), Model!$I$9:$O$10, 2), "")</f>
        <v/>
      </c>
      <c r="L32" s="47" t="str">
        <f>IFERROR(HLOOKUP(MATCH(MOD($D32+L$28, 12), Model!$I$12:$O$12, 0), Model!$I$9:$O$13, 5) &amp; " : " &amp; HLOOKUP(MATCH(MOD($D32+L$28, 12), Model!$I$12:$O$12, 0), Model!$I$9:$O$10, 2), "")</f>
        <v/>
      </c>
      <c r="M32" s="46" t="str">
        <f>IFERROR(HLOOKUP(MATCH(MOD($D32+M$28, 12), Model!$I$12:$O$12, 0), Model!$I$9:$O$13, 5) &amp; " : " &amp; HLOOKUP(MATCH(MOD($D32+M$28, 12), Model!$I$12:$O$12, 0), Model!$I$9:$O$10, 2), "")</f>
        <v>B♭ : ♭7</v>
      </c>
      <c r="N32" s="47" t="str">
        <f>IFERROR(HLOOKUP(MATCH(MOD($D32+N$28, 12), Model!$I$12:$O$12, 0), Model!$I$9:$O$13, 5) &amp; " : " &amp; HLOOKUP(MATCH(MOD($D32+N$28, 12), Model!$I$12:$O$12, 0), Model!$I$9:$O$10, 2), "")</f>
        <v/>
      </c>
      <c r="O32" s="46" t="str">
        <f>IFERROR(HLOOKUP(MATCH(MOD($D32+O$28, 12), Model!$I$12:$O$12, 0), Model!$I$9:$O$13, 5) &amp; " : " &amp; HLOOKUP(MATCH(MOD($D32+O$28, 12), Model!$I$12:$O$12, 0), Model!$I$9:$O$10, 2), "")</f>
        <v>C : 1</v>
      </c>
      <c r="P32" s="46" t="str">
        <f>IFERROR(HLOOKUP(MATCH(MOD($D32+P$28, 12), Model!$I$12:$O$12, 0), Model!$I$9:$O$13, 5) &amp; " : " &amp; HLOOKUP(MATCH(MOD($D32+P$28, 12), Model!$I$12:$O$12, 0), Model!$I$9:$O$10, 2), "")</f>
        <v/>
      </c>
      <c r="Q32" s="48" t="str">
        <f>IFERROR(HLOOKUP(MATCH(MOD($D32+Q$28, 12), Model!$I$12:$O$12, 0), Model!$I$9:$O$13, 5) &amp; " : " &amp; HLOOKUP(MATCH(MOD($D32+Q$28, 12), Model!$I$12:$O$12, 0), Model!$I$9:$O$10, 2), "")</f>
        <v/>
      </c>
      <c r="R32" s="46" t="str">
        <f>IFERROR(HLOOKUP(MATCH(MOD($D32+R$28, 12), Model!$I$12:$O$12, 0), Model!$I$9:$O$13, 5) &amp; " : " &amp; HLOOKUP(MATCH(MOD($D32+R$28, 12), Model!$I$12:$O$12, 0), Model!$I$9:$O$10, 2), "")</f>
        <v>E♭ : ♭3</v>
      </c>
      <c r="S32" s="46" t="str">
        <f>IFERROR(HLOOKUP(MATCH(MOD($D32+S$28, 12), Model!$I$12:$O$12, 0), Model!$I$9:$O$13, 5) &amp; " : " &amp; HLOOKUP(MATCH(MOD($D32+S$28, 12), Model!$I$12:$O$12, 0), Model!$I$9:$O$10, 2), "")</f>
        <v/>
      </c>
      <c r="T32" s="47" t="str">
        <f>IFERROR(HLOOKUP(MATCH(MOD($D32+T$28, 12), Model!$I$12:$O$12, 0), Model!$I$9:$O$13, 5) &amp; " : " &amp; HLOOKUP(MATCH(MOD($D32+T$28, 12), Model!$I$12:$O$12, 0), Model!$I$9:$O$10, 2), "")</f>
        <v>F : 4</v>
      </c>
      <c r="U32" s="46" t="str">
        <f>IFERROR(HLOOKUP(MATCH(MOD($D32+U$28, 12), Model!$I$12:$O$12, 0), Model!$I$9:$O$13, 5) &amp; " : " &amp; HLOOKUP(MATCH(MOD($D32+U$28, 12), Model!$I$12:$O$12, 0), Model!$I$9:$O$10, 2), "")</f>
        <v/>
      </c>
      <c r="V32" s="47" t="str">
        <f>IFERROR(HLOOKUP(MATCH(MOD($D32+V$28, 12), Model!$I$12:$O$12, 0), Model!$I$9:$O$13, 5) &amp; " : " &amp; HLOOKUP(MATCH(MOD($D32+V$28, 12), Model!$I$12:$O$12, 0), Model!$I$9:$O$10, 2), "")</f>
        <v>G : 5</v>
      </c>
      <c r="W32" s="46" t="str">
        <f>IFERROR(HLOOKUP(MATCH(MOD($D32+W$28, 12), Model!$I$12:$O$12, 0), Model!$I$9:$O$13, 5) &amp; " : " &amp; HLOOKUP(MATCH(MOD($D32+W$28, 12), Model!$I$12:$O$12, 0), Model!$I$9:$O$10, 2), "")</f>
        <v/>
      </c>
      <c r="X32" s="47" t="str">
        <f>IFERROR(HLOOKUP(MATCH(MOD($D32+X$28, 12), Model!$I$12:$O$12, 0), Model!$I$9:$O$13, 5) &amp; " : " &amp; HLOOKUP(MATCH(MOD($D32+X$28, 12), Model!$I$12:$O$12, 0), Model!$I$9:$O$10, 2), "")</f>
        <v/>
      </c>
      <c r="Y32" s="46" t="str">
        <f>IFERROR(HLOOKUP(MATCH(MOD($D32+Y$28, 12), Model!$I$12:$O$12, 0), Model!$I$9:$O$13, 5) &amp; " : " &amp; HLOOKUP(MATCH(MOD($D32+Y$28, 12), Model!$I$12:$O$12, 0), Model!$I$9:$O$10, 2), "")</f>
        <v>B♭ : ♭7</v>
      </c>
      <c r="Z32" s="47" t="str">
        <f>IFERROR(HLOOKUP(MATCH(MOD($D32+Z$28, 12), Model!$I$12:$O$12, 0), Model!$I$9:$O$13, 5) &amp; " : " &amp; HLOOKUP(MATCH(MOD($D32+Z$28, 12), Model!$I$12:$O$12, 0), Model!$I$9:$O$10, 2), "")</f>
        <v/>
      </c>
      <c r="AA32" s="46" t="str">
        <f>IFERROR(HLOOKUP(MATCH(MOD($D32+AA$28, 12), Model!$I$12:$O$12, 0), Model!$I$9:$O$13, 5) &amp; " : " &amp; HLOOKUP(MATCH(MOD($D32+AA$28, 12), Model!$I$12:$O$12, 0), Model!$I$9:$O$10, 2), "")</f>
        <v>C : 1</v>
      </c>
      <c r="AB32" s="46" t="str">
        <f>IFERROR(HLOOKUP(MATCH(MOD($D32+AB$28, 12), Model!$I$12:$O$12, 0), Model!$I$9:$O$13, 5) &amp; " : " &amp; HLOOKUP(MATCH(MOD($D32+AB$28, 12), Model!$I$12:$O$12, 0), Model!$I$9:$O$10, 2), "")</f>
        <v/>
      </c>
      <c r="AC32" s="48" t="str">
        <f>IFERROR(HLOOKUP(MATCH(MOD($D32+AC$28, 12), Model!$I$12:$O$12, 0), Model!$I$9:$O$13, 5) &amp; " : " &amp; HLOOKUP(MATCH(MOD($D32+AC$28, 12), Model!$I$12:$O$12, 0), Model!$I$9:$O$10, 2), "")</f>
        <v/>
      </c>
      <c r="AD32" s="53"/>
      <c r="AE32" s="79" t="s">
        <v>5</v>
      </c>
      <c r="AF32" s="92" t="b">
        <f>HLOOKUP(I$1, Model!$I$43:$O$65, MATCH($B$38, Model!$H$43:$H$65, 0))</f>
        <v>0</v>
      </c>
    </row>
    <row r="33" spans="2:32" ht="21" customHeight="1" x14ac:dyDescent="0.25">
      <c r="B33" s="132"/>
      <c r="C33" s="54" t="s">
        <v>13</v>
      </c>
      <c r="D33" s="2">
        <f>VLOOKUP(UPPER(Fretboards!C33), Model!$B$2:$D$34, 3)</f>
        <v>9</v>
      </c>
      <c r="E33" s="90" t="str">
        <f>IFERROR(HLOOKUP(MATCH(MOD($D33+E$28, 12), Model!$I$12:$O$12, 0), Model!$I$9:$O$13, 5) &amp; " : " &amp; HLOOKUP(MATCH(MOD($D33+E$28, 12), Model!$I$12:$O$12, 0), Model!$I$9:$O$10, 2), "")</f>
        <v/>
      </c>
      <c r="F33" s="91" t="str">
        <f>IFERROR(HLOOKUP(MATCH(MOD($D33+F$28, 12), Model!$I$12:$O$12, 0), Model!$I$9:$O$13, 5) &amp; " : " &amp; HLOOKUP(MATCH(MOD($D33+F$28, 12), Model!$I$12:$O$12, 0), Model!$I$9:$O$10, 2), "")</f>
        <v>B♭ : ♭7</v>
      </c>
      <c r="G33" s="46" t="str">
        <f>IFERROR(HLOOKUP(MATCH(MOD($D33+G$28, 12), Model!$I$12:$O$12, 0), Model!$I$9:$O$13, 5) &amp; " : " &amp; HLOOKUP(MATCH(MOD($D33+G$28, 12), Model!$I$12:$O$12, 0), Model!$I$9:$O$10, 2), "")</f>
        <v/>
      </c>
      <c r="H33" s="47" t="str">
        <f>IFERROR(HLOOKUP(MATCH(MOD($D33+H$28, 12), Model!$I$12:$O$12, 0), Model!$I$9:$O$13, 5) &amp; " : " &amp; HLOOKUP(MATCH(MOD($D33+H$28, 12), Model!$I$12:$O$12, 0), Model!$I$9:$O$10, 2), "")</f>
        <v>C : 1</v>
      </c>
      <c r="I33" s="46" t="str">
        <f>IFERROR(HLOOKUP(MATCH(MOD($D33+I$28, 12), Model!$I$12:$O$12, 0), Model!$I$9:$O$13, 5) &amp; " : " &amp; HLOOKUP(MATCH(MOD($D33+I$28, 12), Model!$I$12:$O$12, 0), Model!$I$9:$O$10, 2), "")</f>
        <v/>
      </c>
      <c r="J33" s="47" t="str">
        <f>IFERROR(HLOOKUP(MATCH(MOD($D33+J$28, 12), Model!$I$12:$O$12, 0), Model!$I$9:$O$13, 5) &amp; " : " &amp; HLOOKUP(MATCH(MOD($D33+J$28, 12), Model!$I$12:$O$12, 0), Model!$I$9:$O$10, 2), "")</f>
        <v/>
      </c>
      <c r="K33" s="46" t="str">
        <f>IFERROR(HLOOKUP(MATCH(MOD($D33+K$28, 12), Model!$I$12:$O$12, 0), Model!$I$9:$O$13, 5) &amp; " : " &amp; HLOOKUP(MATCH(MOD($D33+K$28, 12), Model!$I$12:$O$12, 0), Model!$I$9:$O$10, 2), "")</f>
        <v>E♭ : ♭3</v>
      </c>
      <c r="L33" s="47" t="str">
        <f>IFERROR(HLOOKUP(MATCH(MOD($D33+L$28, 12), Model!$I$12:$O$12, 0), Model!$I$9:$O$13, 5) &amp; " : " &amp; HLOOKUP(MATCH(MOD($D33+L$28, 12), Model!$I$12:$O$12, 0), Model!$I$9:$O$10, 2), "")</f>
        <v/>
      </c>
      <c r="M33" s="46" t="str">
        <f>IFERROR(HLOOKUP(MATCH(MOD($D33+M$28, 12), Model!$I$12:$O$12, 0), Model!$I$9:$O$13, 5) &amp; " : " &amp; HLOOKUP(MATCH(MOD($D33+M$28, 12), Model!$I$12:$O$12, 0), Model!$I$9:$O$10, 2), "")</f>
        <v>F : 4</v>
      </c>
      <c r="N33" s="47" t="str">
        <f>IFERROR(HLOOKUP(MATCH(MOD($D33+N$28, 12), Model!$I$12:$O$12, 0), Model!$I$9:$O$13, 5) &amp; " : " &amp; HLOOKUP(MATCH(MOD($D33+N$28, 12), Model!$I$12:$O$12, 0), Model!$I$9:$O$10, 2), "")</f>
        <v/>
      </c>
      <c r="O33" s="46" t="str">
        <f>IFERROR(HLOOKUP(MATCH(MOD($D33+O$28, 12), Model!$I$12:$O$12, 0), Model!$I$9:$O$13, 5) &amp; " : " &amp; HLOOKUP(MATCH(MOD($D33+O$28, 12), Model!$I$12:$O$12, 0), Model!$I$9:$O$10, 2), "")</f>
        <v>G : 5</v>
      </c>
      <c r="P33" s="46" t="str">
        <f>IFERROR(HLOOKUP(MATCH(MOD($D33+P$28, 12), Model!$I$12:$O$12, 0), Model!$I$9:$O$13, 5) &amp; " : " &amp; HLOOKUP(MATCH(MOD($D33+P$28, 12), Model!$I$12:$O$12, 0), Model!$I$9:$O$10, 2), "")</f>
        <v/>
      </c>
      <c r="Q33" s="48" t="str">
        <f>IFERROR(HLOOKUP(MATCH(MOD($D33+Q$28, 12), Model!$I$12:$O$12, 0), Model!$I$9:$O$13, 5) &amp; " : " &amp; HLOOKUP(MATCH(MOD($D33+Q$28, 12), Model!$I$12:$O$12, 0), Model!$I$9:$O$10, 2), "")</f>
        <v/>
      </c>
      <c r="R33" s="46" t="str">
        <f>IFERROR(HLOOKUP(MATCH(MOD($D33+R$28, 12), Model!$I$12:$O$12, 0), Model!$I$9:$O$13, 5) &amp; " : " &amp; HLOOKUP(MATCH(MOD($D33+R$28, 12), Model!$I$12:$O$12, 0), Model!$I$9:$O$10, 2), "")</f>
        <v>B♭ : ♭7</v>
      </c>
      <c r="S33" s="46" t="str">
        <f>IFERROR(HLOOKUP(MATCH(MOD($D33+S$28, 12), Model!$I$12:$O$12, 0), Model!$I$9:$O$13, 5) &amp; " : " &amp; HLOOKUP(MATCH(MOD($D33+S$28, 12), Model!$I$12:$O$12, 0), Model!$I$9:$O$10, 2), "")</f>
        <v/>
      </c>
      <c r="T33" s="47" t="str">
        <f>IFERROR(HLOOKUP(MATCH(MOD($D33+T$28, 12), Model!$I$12:$O$12, 0), Model!$I$9:$O$13, 5) &amp; " : " &amp; HLOOKUP(MATCH(MOD($D33+T$28, 12), Model!$I$12:$O$12, 0), Model!$I$9:$O$10, 2), "")</f>
        <v>C : 1</v>
      </c>
      <c r="U33" s="46" t="str">
        <f>IFERROR(HLOOKUP(MATCH(MOD($D33+U$28, 12), Model!$I$12:$O$12, 0), Model!$I$9:$O$13, 5) &amp; " : " &amp; HLOOKUP(MATCH(MOD($D33+U$28, 12), Model!$I$12:$O$12, 0), Model!$I$9:$O$10, 2), "")</f>
        <v/>
      </c>
      <c r="V33" s="47" t="str">
        <f>IFERROR(HLOOKUP(MATCH(MOD($D33+V$28, 12), Model!$I$12:$O$12, 0), Model!$I$9:$O$13, 5) &amp; " : " &amp; HLOOKUP(MATCH(MOD($D33+V$28, 12), Model!$I$12:$O$12, 0), Model!$I$9:$O$10, 2), "")</f>
        <v/>
      </c>
      <c r="W33" s="46" t="str">
        <f>IFERROR(HLOOKUP(MATCH(MOD($D33+W$28, 12), Model!$I$12:$O$12, 0), Model!$I$9:$O$13, 5) &amp; " : " &amp; HLOOKUP(MATCH(MOD($D33+W$28, 12), Model!$I$12:$O$12, 0), Model!$I$9:$O$10, 2), "")</f>
        <v>E♭ : ♭3</v>
      </c>
      <c r="X33" s="47" t="str">
        <f>IFERROR(HLOOKUP(MATCH(MOD($D33+X$28, 12), Model!$I$12:$O$12, 0), Model!$I$9:$O$13, 5) &amp; " : " &amp; HLOOKUP(MATCH(MOD($D33+X$28, 12), Model!$I$12:$O$12, 0), Model!$I$9:$O$10, 2), "")</f>
        <v/>
      </c>
      <c r="Y33" s="46" t="str">
        <f>IFERROR(HLOOKUP(MATCH(MOD($D33+Y$28, 12), Model!$I$12:$O$12, 0), Model!$I$9:$O$13, 5) &amp; " : " &amp; HLOOKUP(MATCH(MOD($D33+Y$28, 12), Model!$I$12:$O$12, 0), Model!$I$9:$O$10, 2), "")</f>
        <v>F : 4</v>
      </c>
      <c r="Z33" s="47" t="str">
        <f>IFERROR(HLOOKUP(MATCH(MOD($D33+Z$28, 12), Model!$I$12:$O$12, 0), Model!$I$9:$O$13, 5) &amp; " : " &amp; HLOOKUP(MATCH(MOD($D33+Z$28, 12), Model!$I$12:$O$12, 0), Model!$I$9:$O$10, 2), "")</f>
        <v/>
      </c>
      <c r="AA33" s="46" t="str">
        <f>IFERROR(HLOOKUP(MATCH(MOD($D33+AA$28, 12), Model!$I$12:$O$12, 0), Model!$I$9:$O$13, 5) &amp; " : " &amp; HLOOKUP(MATCH(MOD($D33+AA$28, 12), Model!$I$12:$O$12, 0), Model!$I$9:$O$10, 2), "")</f>
        <v>G : 5</v>
      </c>
      <c r="AB33" s="46" t="str">
        <f>IFERROR(HLOOKUP(MATCH(MOD($D33+AB$28, 12), Model!$I$12:$O$12, 0), Model!$I$9:$O$13, 5) &amp; " : " &amp; HLOOKUP(MATCH(MOD($D33+AB$28, 12), Model!$I$12:$O$12, 0), Model!$I$9:$O$10, 2), "")</f>
        <v/>
      </c>
      <c r="AC33" s="48" t="str">
        <f>IFERROR(HLOOKUP(MATCH(MOD($D33+AC$28, 12), Model!$I$12:$O$12, 0), Model!$I$9:$O$13, 5) &amp; " : " &amp; HLOOKUP(MATCH(MOD($D33+AC$28, 12), Model!$I$12:$O$12, 0), Model!$I$9:$O$10, 2), "")</f>
        <v/>
      </c>
      <c r="AD33" s="53"/>
      <c r="AE33" s="79" t="s">
        <v>6</v>
      </c>
      <c r="AF33" s="92" t="b">
        <f>HLOOKUP(J$1, Model!$I$43:$O$65, MATCH($B$38, Model!$H$43:$H$65, 0))</f>
        <v>1</v>
      </c>
    </row>
    <row r="34" spans="2:32" ht="21" customHeight="1" x14ac:dyDescent="0.25">
      <c r="B34" s="137" t="s">
        <v>41</v>
      </c>
      <c r="C34" s="54" t="s">
        <v>10</v>
      </c>
      <c r="D34" s="2">
        <f>VLOOKUP(UPPER(Fretboards!C34), Model!$B$2:$D$34, 3)</f>
        <v>4</v>
      </c>
      <c r="E34" s="90" t="str">
        <f>IFERROR(HLOOKUP(MATCH(MOD($D34+E$28, 12), Model!$I$12:$O$12, 0), Model!$I$9:$O$13, 5) &amp; " : " &amp; HLOOKUP(MATCH(MOD($D34+E$28, 12), Model!$I$12:$O$12, 0), Model!$I$9:$O$10, 2), "")</f>
        <v/>
      </c>
      <c r="F34" s="91" t="str">
        <f>IFERROR(HLOOKUP(MATCH(MOD($D34+F$28, 12), Model!$I$12:$O$12, 0), Model!$I$9:$O$13, 5) &amp; " : " &amp; HLOOKUP(MATCH(MOD($D34+F$28, 12), Model!$I$12:$O$12, 0), Model!$I$9:$O$10, 2), "")</f>
        <v>F : 4</v>
      </c>
      <c r="G34" s="46" t="str">
        <f>IFERROR(HLOOKUP(MATCH(MOD($D34+G$28, 12), Model!$I$12:$O$12, 0), Model!$I$9:$O$13, 5) &amp; " : " &amp; HLOOKUP(MATCH(MOD($D34+G$28, 12), Model!$I$12:$O$12, 0), Model!$I$9:$O$10, 2), "")</f>
        <v/>
      </c>
      <c r="H34" s="47" t="str">
        <f>IFERROR(HLOOKUP(MATCH(MOD($D34+H$28, 12), Model!$I$12:$O$12, 0), Model!$I$9:$O$13, 5) &amp; " : " &amp; HLOOKUP(MATCH(MOD($D34+H$28, 12), Model!$I$12:$O$12, 0), Model!$I$9:$O$10, 2), "")</f>
        <v>G : 5</v>
      </c>
      <c r="I34" s="46" t="str">
        <f>IFERROR(HLOOKUP(MATCH(MOD($D34+I$28, 12), Model!$I$12:$O$12, 0), Model!$I$9:$O$13, 5) &amp; " : " &amp; HLOOKUP(MATCH(MOD($D34+I$28, 12), Model!$I$12:$O$12, 0), Model!$I$9:$O$10, 2), "")</f>
        <v/>
      </c>
      <c r="J34" s="47" t="str">
        <f>IFERROR(HLOOKUP(MATCH(MOD($D34+J$28, 12), Model!$I$12:$O$12, 0), Model!$I$9:$O$13, 5) &amp; " : " &amp; HLOOKUP(MATCH(MOD($D34+J$28, 12), Model!$I$12:$O$12, 0), Model!$I$9:$O$10, 2), "")</f>
        <v/>
      </c>
      <c r="K34" s="46" t="str">
        <f>IFERROR(HLOOKUP(MATCH(MOD($D34+K$28, 12), Model!$I$12:$O$12, 0), Model!$I$9:$O$13, 5) &amp; " : " &amp; HLOOKUP(MATCH(MOD($D34+K$28, 12), Model!$I$12:$O$12, 0), Model!$I$9:$O$10, 2), "")</f>
        <v>B♭ : ♭7</v>
      </c>
      <c r="L34" s="47" t="str">
        <f>IFERROR(HLOOKUP(MATCH(MOD($D34+L$28, 12), Model!$I$12:$O$12, 0), Model!$I$9:$O$13, 5) &amp; " : " &amp; HLOOKUP(MATCH(MOD($D34+L$28, 12), Model!$I$12:$O$12, 0), Model!$I$9:$O$10, 2), "")</f>
        <v/>
      </c>
      <c r="M34" s="46" t="str">
        <f>IFERROR(HLOOKUP(MATCH(MOD($D34+M$28, 12), Model!$I$12:$O$12, 0), Model!$I$9:$O$13, 5) &amp; " : " &amp; HLOOKUP(MATCH(MOD($D34+M$28, 12), Model!$I$12:$O$12, 0), Model!$I$9:$O$10, 2), "")</f>
        <v>C : 1</v>
      </c>
      <c r="N34" s="47" t="str">
        <f>IFERROR(HLOOKUP(MATCH(MOD($D34+N$28, 12), Model!$I$12:$O$12, 0), Model!$I$9:$O$13, 5) &amp; " : " &amp; HLOOKUP(MATCH(MOD($D34+N$28, 12), Model!$I$12:$O$12, 0), Model!$I$9:$O$10, 2), "")</f>
        <v/>
      </c>
      <c r="O34" s="46" t="str">
        <f>IFERROR(HLOOKUP(MATCH(MOD($D34+O$28, 12), Model!$I$12:$O$12, 0), Model!$I$9:$O$13, 5) &amp; " : " &amp; HLOOKUP(MATCH(MOD($D34+O$28, 12), Model!$I$12:$O$12, 0), Model!$I$9:$O$10, 2), "")</f>
        <v/>
      </c>
      <c r="P34" s="46" t="str">
        <f>IFERROR(HLOOKUP(MATCH(MOD($D34+P$28, 12), Model!$I$12:$O$12, 0), Model!$I$9:$O$13, 5) &amp; " : " &amp; HLOOKUP(MATCH(MOD($D34+P$28, 12), Model!$I$12:$O$12, 0), Model!$I$9:$O$10, 2), "")</f>
        <v>E♭ : ♭3</v>
      </c>
      <c r="Q34" s="48" t="str">
        <f>IFERROR(HLOOKUP(MATCH(MOD($D34+Q$28, 12), Model!$I$12:$O$12, 0), Model!$I$9:$O$13, 5) &amp; " : " &amp; HLOOKUP(MATCH(MOD($D34+Q$28, 12), Model!$I$12:$O$12, 0), Model!$I$9:$O$10, 2), "")</f>
        <v/>
      </c>
      <c r="R34" s="46" t="str">
        <f>IFERROR(HLOOKUP(MATCH(MOD($D34+R$28, 12), Model!$I$12:$O$12, 0), Model!$I$9:$O$13, 5) &amp; " : " &amp; HLOOKUP(MATCH(MOD($D34+R$28, 12), Model!$I$12:$O$12, 0), Model!$I$9:$O$10, 2), "")</f>
        <v>F : 4</v>
      </c>
      <c r="S34" s="46" t="str">
        <f>IFERROR(HLOOKUP(MATCH(MOD($D34+S$28, 12), Model!$I$12:$O$12, 0), Model!$I$9:$O$13, 5) &amp; " : " &amp; HLOOKUP(MATCH(MOD($D34+S$28, 12), Model!$I$12:$O$12, 0), Model!$I$9:$O$10, 2), "")</f>
        <v/>
      </c>
      <c r="T34" s="47" t="str">
        <f>IFERROR(HLOOKUP(MATCH(MOD($D34+T$28, 12), Model!$I$12:$O$12, 0), Model!$I$9:$O$13, 5) &amp; " : " &amp; HLOOKUP(MATCH(MOD($D34+T$28, 12), Model!$I$12:$O$12, 0), Model!$I$9:$O$10, 2), "")</f>
        <v>G : 5</v>
      </c>
      <c r="U34" s="46" t="str">
        <f>IFERROR(HLOOKUP(MATCH(MOD($D34+U$28, 12), Model!$I$12:$O$12, 0), Model!$I$9:$O$13, 5) &amp; " : " &amp; HLOOKUP(MATCH(MOD($D34+U$28, 12), Model!$I$12:$O$12, 0), Model!$I$9:$O$10, 2), "")</f>
        <v/>
      </c>
      <c r="V34" s="47" t="str">
        <f>IFERROR(HLOOKUP(MATCH(MOD($D34+V$28, 12), Model!$I$12:$O$12, 0), Model!$I$9:$O$13, 5) &amp; " : " &amp; HLOOKUP(MATCH(MOD($D34+V$28, 12), Model!$I$12:$O$12, 0), Model!$I$9:$O$10, 2), "")</f>
        <v/>
      </c>
      <c r="W34" s="46" t="str">
        <f>IFERROR(HLOOKUP(MATCH(MOD($D34+W$28, 12), Model!$I$12:$O$12, 0), Model!$I$9:$O$13, 5) &amp; " : " &amp; HLOOKUP(MATCH(MOD($D34+W$28, 12), Model!$I$12:$O$12, 0), Model!$I$9:$O$10, 2), "")</f>
        <v>B♭ : ♭7</v>
      </c>
      <c r="X34" s="47" t="str">
        <f>IFERROR(HLOOKUP(MATCH(MOD($D34+X$28, 12), Model!$I$12:$O$12, 0), Model!$I$9:$O$13, 5) &amp; " : " &amp; HLOOKUP(MATCH(MOD($D34+X$28, 12), Model!$I$12:$O$12, 0), Model!$I$9:$O$10, 2), "")</f>
        <v/>
      </c>
      <c r="Y34" s="46" t="str">
        <f>IFERROR(HLOOKUP(MATCH(MOD($D34+Y$28, 12), Model!$I$12:$O$12, 0), Model!$I$9:$O$13, 5) &amp; " : " &amp; HLOOKUP(MATCH(MOD($D34+Y$28, 12), Model!$I$12:$O$12, 0), Model!$I$9:$O$10, 2), "")</f>
        <v>C : 1</v>
      </c>
      <c r="Z34" s="47" t="str">
        <f>IFERROR(HLOOKUP(MATCH(MOD($D34+Z$28, 12), Model!$I$12:$O$12, 0), Model!$I$9:$O$13, 5) &amp; " : " &amp; HLOOKUP(MATCH(MOD($D34+Z$28, 12), Model!$I$12:$O$12, 0), Model!$I$9:$O$10, 2), "")</f>
        <v/>
      </c>
      <c r="AA34" s="46" t="str">
        <f>IFERROR(HLOOKUP(MATCH(MOD($D34+AA$28, 12), Model!$I$12:$O$12, 0), Model!$I$9:$O$13, 5) &amp; " : " &amp; HLOOKUP(MATCH(MOD($D34+AA$28, 12), Model!$I$12:$O$12, 0), Model!$I$9:$O$10, 2), "")</f>
        <v/>
      </c>
      <c r="AB34" s="46" t="str">
        <f>IFERROR(HLOOKUP(MATCH(MOD($D34+AB$28, 12), Model!$I$12:$O$12, 0), Model!$I$9:$O$13, 5) &amp; " : " &amp; HLOOKUP(MATCH(MOD($D34+AB$28, 12), Model!$I$12:$O$12, 0), Model!$I$9:$O$10, 2), "")</f>
        <v>E♭ : ♭3</v>
      </c>
      <c r="AC34" s="48" t="str">
        <f>IFERROR(HLOOKUP(MATCH(MOD($D34+AC$28, 12), Model!$I$12:$O$12, 0), Model!$I$9:$O$13, 5) &amp; " : " &amp; HLOOKUP(MATCH(MOD($D34+AC$28, 12), Model!$I$12:$O$12, 0), Model!$I$9:$O$10, 2), "")</f>
        <v/>
      </c>
      <c r="AD34" s="53"/>
      <c r="AE34" s="79" t="s">
        <v>7</v>
      </c>
      <c r="AF34" s="92" t="b">
        <f>HLOOKUP(K$1, Model!$I$43:$O$65, MATCH($B$38, Model!$H$43:$H$65, 0))</f>
        <v>0</v>
      </c>
    </row>
    <row r="35" spans="2:32" ht="21" hidden="1" customHeight="1" x14ac:dyDescent="0.25">
      <c r="B35" s="137"/>
      <c r="C35" s="54" t="s">
        <v>15</v>
      </c>
      <c r="D35" s="2">
        <f>VLOOKUP(UPPER(Fretboards!C35), Model!$B$2:$D$34, 3)</f>
        <v>11</v>
      </c>
      <c r="E35" s="90" t="str">
        <f>IFERROR(HLOOKUP(MATCH(MOD($D35+E$28, 12), Model!$I$12:$O$12, 0), Model!$I$9:$O$13, 5) &amp; " : " &amp; HLOOKUP(MATCH(MOD($D35+E$28, 12), Model!$I$12:$O$12, 0), Model!$I$9:$O$10, 2), "")</f>
        <v/>
      </c>
      <c r="F35" s="91" t="str">
        <f>IFERROR(HLOOKUP(MATCH(MOD($D35+F$28, 12), Model!$I$12:$O$12, 0), Model!$I$9:$O$13, 5) &amp; " : " &amp; HLOOKUP(MATCH(MOD($D35+F$28, 12), Model!$I$12:$O$12, 0), Model!$I$9:$O$10, 2), "")</f>
        <v>C : 1</v>
      </c>
      <c r="G35" s="46" t="str">
        <f>IFERROR(HLOOKUP(MATCH(MOD($D35+G$28, 12), Model!$I$12:$O$12, 0), Model!$I$9:$O$13, 5) &amp; " : " &amp; HLOOKUP(MATCH(MOD($D35+G$28, 12), Model!$I$12:$O$12, 0), Model!$I$9:$O$10, 2), "")</f>
        <v/>
      </c>
      <c r="H35" s="47" t="str">
        <f>IFERROR(HLOOKUP(MATCH(MOD($D35+H$28, 12), Model!$I$12:$O$12, 0), Model!$I$9:$O$13, 5) &amp; " : " &amp; HLOOKUP(MATCH(MOD($D35+H$28, 12), Model!$I$12:$O$12, 0), Model!$I$9:$O$10, 2), "")</f>
        <v/>
      </c>
      <c r="I35" s="46" t="str">
        <f>IFERROR(HLOOKUP(MATCH(MOD($D35+I$28, 12), Model!$I$12:$O$12, 0), Model!$I$9:$O$13, 5) &amp; " : " &amp; HLOOKUP(MATCH(MOD($D35+I$28, 12), Model!$I$12:$O$12, 0), Model!$I$9:$O$10, 2), "")</f>
        <v>E♭ : ♭3</v>
      </c>
      <c r="J35" s="47" t="str">
        <f>IFERROR(HLOOKUP(MATCH(MOD($D35+J$28, 12), Model!$I$12:$O$12, 0), Model!$I$9:$O$13, 5) &amp; " : " &amp; HLOOKUP(MATCH(MOD($D35+J$28, 12), Model!$I$12:$O$12, 0), Model!$I$9:$O$10, 2), "")</f>
        <v/>
      </c>
      <c r="K35" s="46" t="str">
        <f>IFERROR(HLOOKUP(MATCH(MOD($D35+K$28, 12), Model!$I$12:$O$12, 0), Model!$I$9:$O$13, 5) &amp; " : " &amp; HLOOKUP(MATCH(MOD($D35+K$28, 12), Model!$I$12:$O$12, 0), Model!$I$9:$O$10, 2), "")</f>
        <v>F : 4</v>
      </c>
      <c r="L35" s="47" t="str">
        <f>IFERROR(HLOOKUP(MATCH(MOD($D35+L$28, 12), Model!$I$12:$O$12, 0), Model!$I$9:$O$13, 5) &amp; " : " &amp; HLOOKUP(MATCH(MOD($D35+L$28, 12), Model!$I$12:$O$12, 0), Model!$I$9:$O$10, 2), "")</f>
        <v/>
      </c>
      <c r="M35" s="46" t="str">
        <f>IFERROR(HLOOKUP(MATCH(MOD($D35+M$28, 12), Model!$I$12:$O$12, 0), Model!$I$9:$O$13, 5) &amp; " : " &amp; HLOOKUP(MATCH(MOD($D35+M$28, 12), Model!$I$12:$O$12, 0), Model!$I$9:$O$10, 2), "")</f>
        <v>G : 5</v>
      </c>
      <c r="N35" s="47" t="str">
        <f>IFERROR(HLOOKUP(MATCH(MOD($D35+N$28, 12), Model!$I$12:$O$12, 0), Model!$I$9:$O$13, 5) &amp; " : " &amp; HLOOKUP(MATCH(MOD($D35+N$28, 12), Model!$I$12:$O$12, 0), Model!$I$9:$O$10, 2), "")</f>
        <v/>
      </c>
      <c r="O35" s="46" t="str">
        <f>IFERROR(HLOOKUP(MATCH(MOD($D35+O$28, 12), Model!$I$12:$O$12, 0), Model!$I$9:$O$13, 5) &amp; " : " &amp; HLOOKUP(MATCH(MOD($D35+O$28, 12), Model!$I$12:$O$12, 0), Model!$I$9:$O$10, 2), "")</f>
        <v/>
      </c>
      <c r="P35" s="46" t="str">
        <f>IFERROR(HLOOKUP(MATCH(MOD($D35+P$28, 12), Model!$I$12:$O$12, 0), Model!$I$9:$O$13, 5) &amp; " : " &amp; HLOOKUP(MATCH(MOD($D35+P$28, 12), Model!$I$12:$O$12, 0), Model!$I$9:$O$10, 2), "")</f>
        <v>B♭ : ♭7</v>
      </c>
      <c r="Q35" s="48" t="str">
        <f>IFERROR(HLOOKUP(MATCH(MOD($D35+Q$28, 12), Model!$I$12:$O$12, 0), Model!$I$9:$O$13, 5) &amp; " : " &amp; HLOOKUP(MATCH(MOD($D35+Q$28, 12), Model!$I$12:$O$12, 0), Model!$I$9:$O$10, 2), "")</f>
        <v/>
      </c>
      <c r="R35" s="46" t="str">
        <f>IFERROR(HLOOKUP(MATCH(MOD($D35+R$28, 12), Model!$I$12:$O$12, 0), Model!$I$9:$O$13, 5) &amp; " : " &amp; HLOOKUP(MATCH(MOD($D35+R$28, 12), Model!$I$12:$O$12, 0), Model!$I$9:$O$10, 2), "")</f>
        <v>C : 1</v>
      </c>
      <c r="S35" s="46" t="str">
        <f>IFERROR(HLOOKUP(MATCH(MOD($D35+S$28, 12), Model!$I$12:$O$12, 0), Model!$I$9:$O$13, 5) &amp; " : " &amp; HLOOKUP(MATCH(MOD($D35+S$28, 12), Model!$I$12:$O$12, 0), Model!$I$9:$O$10, 2), "")</f>
        <v/>
      </c>
      <c r="T35" s="47" t="str">
        <f>IFERROR(HLOOKUP(MATCH(MOD($D35+T$28, 12), Model!$I$12:$O$12, 0), Model!$I$9:$O$13, 5) &amp; " : " &amp; HLOOKUP(MATCH(MOD($D35+T$28, 12), Model!$I$12:$O$12, 0), Model!$I$9:$O$10, 2), "")</f>
        <v/>
      </c>
      <c r="U35" s="46" t="str">
        <f>IFERROR(HLOOKUP(MATCH(MOD($D35+U$28, 12), Model!$I$12:$O$12, 0), Model!$I$9:$O$13, 5) &amp; " : " &amp; HLOOKUP(MATCH(MOD($D35+U$28, 12), Model!$I$12:$O$12, 0), Model!$I$9:$O$10, 2), "")</f>
        <v>E♭ : ♭3</v>
      </c>
      <c r="V35" s="47" t="str">
        <f>IFERROR(HLOOKUP(MATCH(MOD($D35+V$28, 12), Model!$I$12:$O$12, 0), Model!$I$9:$O$13, 5) &amp; " : " &amp; HLOOKUP(MATCH(MOD($D35+V$28, 12), Model!$I$12:$O$12, 0), Model!$I$9:$O$10, 2), "")</f>
        <v/>
      </c>
      <c r="W35" s="46" t="str">
        <f>IFERROR(HLOOKUP(MATCH(MOD($D35+W$28, 12), Model!$I$12:$O$12, 0), Model!$I$9:$O$13, 5) &amp; " : " &amp; HLOOKUP(MATCH(MOD($D35+W$28, 12), Model!$I$12:$O$12, 0), Model!$I$9:$O$10, 2), "")</f>
        <v>F : 4</v>
      </c>
      <c r="X35" s="47" t="str">
        <f>IFERROR(HLOOKUP(MATCH(MOD($D35+X$28, 12), Model!$I$12:$O$12, 0), Model!$I$9:$O$13, 5) &amp; " : " &amp; HLOOKUP(MATCH(MOD($D35+X$28, 12), Model!$I$12:$O$12, 0), Model!$I$9:$O$10, 2), "")</f>
        <v/>
      </c>
      <c r="Y35" s="46" t="str">
        <f>IFERROR(HLOOKUP(MATCH(MOD($D35+Y$28, 12), Model!$I$12:$O$12, 0), Model!$I$9:$O$13, 5) &amp; " : " &amp; HLOOKUP(MATCH(MOD($D35+Y$28, 12), Model!$I$12:$O$12, 0), Model!$I$9:$O$10, 2), "")</f>
        <v>G : 5</v>
      </c>
      <c r="Z35" s="47" t="str">
        <f>IFERROR(HLOOKUP(MATCH(MOD($D35+Z$28, 12), Model!$I$12:$O$12, 0), Model!$I$9:$O$13, 5) &amp; " : " &amp; HLOOKUP(MATCH(MOD($D35+Z$28, 12), Model!$I$12:$O$12, 0), Model!$I$9:$O$10, 2), "")</f>
        <v/>
      </c>
      <c r="AA35" s="46" t="str">
        <f>IFERROR(HLOOKUP(MATCH(MOD($D35+AA$28, 12), Model!$I$12:$O$12, 0), Model!$I$9:$O$13, 5) &amp; " : " &amp; HLOOKUP(MATCH(MOD($D35+AA$28, 12), Model!$I$12:$O$12, 0), Model!$I$9:$O$10, 2), "")</f>
        <v/>
      </c>
      <c r="AB35" s="46" t="str">
        <f>IFERROR(HLOOKUP(MATCH(MOD($D35+AB$28, 12), Model!$I$12:$O$12, 0), Model!$I$9:$O$13, 5) &amp; " : " &amp; HLOOKUP(MATCH(MOD($D35+AB$28, 12), Model!$I$12:$O$12, 0), Model!$I$9:$O$10, 2), "")</f>
        <v>B♭ : ♭7</v>
      </c>
      <c r="AC35" s="48" t="str">
        <f>IFERROR(HLOOKUP(MATCH(MOD($D35+AC$28, 12), Model!$I$12:$O$12, 0), Model!$I$9:$O$13, 5) &amp; " : " &amp; HLOOKUP(MATCH(MOD($D35+AC$28, 12), Model!$I$12:$O$12, 0), Model!$I$9:$O$10, 2), "")</f>
        <v/>
      </c>
      <c r="AD35" s="53"/>
      <c r="AE35" s="80"/>
      <c r="AF35" s="93"/>
    </row>
    <row r="36" spans="2:32" ht="21" hidden="1" customHeight="1" x14ac:dyDescent="0.25">
      <c r="B36" s="137"/>
      <c r="C36" s="54" t="s">
        <v>66</v>
      </c>
      <c r="D36" s="2">
        <f>VLOOKUP(UPPER(Fretboards!C36), Model!$B$2:$D$34, 3)</f>
        <v>6</v>
      </c>
      <c r="E36" s="90" t="str">
        <f>IFERROR(HLOOKUP(MATCH(MOD($D36+E$28, 12), Model!$I$12:$O$12, 0), Model!$I$9:$O$13, 5) &amp; " : " &amp; HLOOKUP(MATCH(MOD($D36+E$28, 12), Model!$I$12:$O$12, 0), Model!$I$9:$O$10, 2), "")</f>
        <v/>
      </c>
      <c r="F36" s="91" t="str">
        <f>IFERROR(HLOOKUP(MATCH(MOD($D36+F$28, 12), Model!$I$12:$O$12, 0), Model!$I$9:$O$13, 5) &amp; " : " &amp; HLOOKUP(MATCH(MOD($D36+F$28, 12), Model!$I$12:$O$12, 0), Model!$I$9:$O$10, 2), "")</f>
        <v>G : 5</v>
      </c>
      <c r="G36" s="46" t="str">
        <f>IFERROR(HLOOKUP(MATCH(MOD($D36+G$28, 12), Model!$I$12:$O$12, 0), Model!$I$9:$O$13, 5) &amp; " : " &amp; HLOOKUP(MATCH(MOD($D36+G$28, 12), Model!$I$12:$O$12, 0), Model!$I$9:$O$10, 2), "")</f>
        <v/>
      </c>
      <c r="H36" s="47" t="str">
        <f>IFERROR(HLOOKUP(MATCH(MOD($D36+H$28, 12), Model!$I$12:$O$12, 0), Model!$I$9:$O$13, 5) &amp; " : " &amp; HLOOKUP(MATCH(MOD($D36+H$28, 12), Model!$I$12:$O$12, 0), Model!$I$9:$O$10, 2), "")</f>
        <v/>
      </c>
      <c r="I36" s="46" t="str">
        <f>IFERROR(HLOOKUP(MATCH(MOD($D36+I$28, 12), Model!$I$12:$O$12, 0), Model!$I$9:$O$13, 5) &amp; " : " &amp; HLOOKUP(MATCH(MOD($D36+I$28, 12), Model!$I$12:$O$12, 0), Model!$I$9:$O$10, 2), "")</f>
        <v>B♭ : ♭7</v>
      </c>
      <c r="J36" s="47" t="str">
        <f>IFERROR(HLOOKUP(MATCH(MOD($D36+J$28, 12), Model!$I$12:$O$12, 0), Model!$I$9:$O$13, 5) &amp; " : " &amp; HLOOKUP(MATCH(MOD($D36+J$28, 12), Model!$I$12:$O$12, 0), Model!$I$9:$O$10, 2), "")</f>
        <v/>
      </c>
      <c r="K36" s="46" t="str">
        <f>IFERROR(HLOOKUP(MATCH(MOD($D36+K$28, 12), Model!$I$12:$O$12, 0), Model!$I$9:$O$13, 5) &amp; " : " &amp; HLOOKUP(MATCH(MOD($D36+K$28, 12), Model!$I$12:$O$12, 0), Model!$I$9:$O$10, 2), "")</f>
        <v>C : 1</v>
      </c>
      <c r="L36" s="47" t="str">
        <f>IFERROR(HLOOKUP(MATCH(MOD($D36+L$28, 12), Model!$I$12:$O$12, 0), Model!$I$9:$O$13, 5) &amp; " : " &amp; HLOOKUP(MATCH(MOD($D36+L$28, 12), Model!$I$12:$O$12, 0), Model!$I$9:$O$10, 2), "")</f>
        <v/>
      </c>
      <c r="M36" s="46" t="str">
        <f>IFERROR(HLOOKUP(MATCH(MOD($D36+M$28, 12), Model!$I$12:$O$12, 0), Model!$I$9:$O$13, 5) &amp; " : " &amp; HLOOKUP(MATCH(MOD($D36+M$28, 12), Model!$I$12:$O$12, 0), Model!$I$9:$O$10, 2), "")</f>
        <v/>
      </c>
      <c r="N36" s="47" t="str">
        <f>IFERROR(HLOOKUP(MATCH(MOD($D36+N$28, 12), Model!$I$12:$O$12, 0), Model!$I$9:$O$13, 5) &amp; " : " &amp; HLOOKUP(MATCH(MOD($D36+N$28, 12), Model!$I$12:$O$12, 0), Model!$I$9:$O$10, 2), "")</f>
        <v>E♭ : ♭3</v>
      </c>
      <c r="O36" s="46" t="str">
        <f>IFERROR(HLOOKUP(MATCH(MOD($D36+O$28, 12), Model!$I$12:$O$12, 0), Model!$I$9:$O$13, 5) &amp; " : " &amp; HLOOKUP(MATCH(MOD($D36+O$28, 12), Model!$I$12:$O$12, 0), Model!$I$9:$O$10, 2), "")</f>
        <v/>
      </c>
      <c r="P36" s="46" t="str">
        <f>IFERROR(HLOOKUP(MATCH(MOD($D36+P$28, 12), Model!$I$12:$O$12, 0), Model!$I$9:$O$13, 5) &amp; " : " &amp; HLOOKUP(MATCH(MOD($D36+P$28, 12), Model!$I$12:$O$12, 0), Model!$I$9:$O$10, 2), "")</f>
        <v>F : 4</v>
      </c>
      <c r="Q36" s="48" t="str">
        <f>IFERROR(HLOOKUP(MATCH(MOD($D36+Q$28, 12), Model!$I$12:$O$12, 0), Model!$I$9:$O$13, 5) &amp; " : " &amp; HLOOKUP(MATCH(MOD($D36+Q$28, 12), Model!$I$12:$O$12, 0), Model!$I$9:$O$10, 2), "")</f>
        <v/>
      </c>
      <c r="R36" s="46" t="str">
        <f>IFERROR(HLOOKUP(MATCH(MOD($D36+R$28, 12), Model!$I$12:$O$12, 0), Model!$I$9:$O$13, 5) &amp; " : " &amp; HLOOKUP(MATCH(MOD($D36+R$28, 12), Model!$I$12:$O$12, 0), Model!$I$9:$O$10, 2), "")</f>
        <v>G : 5</v>
      </c>
      <c r="S36" s="46" t="str">
        <f>IFERROR(HLOOKUP(MATCH(MOD($D36+S$28, 12), Model!$I$12:$O$12, 0), Model!$I$9:$O$13, 5) &amp; " : " &amp; HLOOKUP(MATCH(MOD($D36+S$28, 12), Model!$I$12:$O$12, 0), Model!$I$9:$O$10, 2), "")</f>
        <v/>
      </c>
      <c r="T36" s="47" t="str">
        <f>IFERROR(HLOOKUP(MATCH(MOD($D36+T$28, 12), Model!$I$12:$O$12, 0), Model!$I$9:$O$13, 5) &amp; " : " &amp; HLOOKUP(MATCH(MOD($D36+T$28, 12), Model!$I$12:$O$12, 0), Model!$I$9:$O$10, 2), "")</f>
        <v/>
      </c>
      <c r="U36" s="46" t="str">
        <f>IFERROR(HLOOKUP(MATCH(MOD($D36+U$28, 12), Model!$I$12:$O$12, 0), Model!$I$9:$O$13, 5) &amp; " : " &amp; HLOOKUP(MATCH(MOD($D36+U$28, 12), Model!$I$12:$O$12, 0), Model!$I$9:$O$10, 2), "")</f>
        <v>B♭ : ♭7</v>
      </c>
      <c r="V36" s="47" t="str">
        <f>IFERROR(HLOOKUP(MATCH(MOD($D36+V$28, 12), Model!$I$12:$O$12, 0), Model!$I$9:$O$13, 5) &amp; " : " &amp; HLOOKUP(MATCH(MOD($D36+V$28, 12), Model!$I$12:$O$12, 0), Model!$I$9:$O$10, 2), "")</f>
        <v/>
      </c>
      <c r="W36" s="46" t="str">
        <f>IFERROR(HLOOKUP(MATCH(MOD($D36+W$28, 12), Model!$I$12:$O$12, 0), Model!$I$9:$O$13, 5) &amp; " : " &amp; HLOOKUP(MATCH(MOD($D36+W$28, 12), Model!$I$12:$O$12, 0), Model!$I$9:$O$10, 2), "")</f>
        <v>C : 1</v>
      </c>
      <c r="X36" s="47" t="str">
        <f>IFERROR(HLOOKUP(MATCH(MOD($D36+X$28, 12), Model!$I$12:$O$12, 0), Model!$I$9:$O$13, 5) &amp; " : " &amp; HLOOKUP(MATCH(MOD($D36+X$28, 12), Model!$I$12:$O$12, 0), Model!$I$9:$O$10, 2), "")</f>
        <v/>
      </c>
      <c r="Y36" s="46" t="str">
        <f>IFERROR(HLOOKUP(MATCH(MOD($D36+Y$28, 12), Model!$I$12:$O$12, 0), Model!$I$9:$O$13, 5) &amp; " : " &amp; HLOOKUP(MATCH(MOD($D36+Y$28, 12), Model!$I$12:$O$12, 0), Model!$I$9:$O$10, 2), "")</f>
        <v/>
      </c>
      <c r="Z36" s="47" t="str">
        <f>IFERROR(HLOOKUP(MATCH(MOD($D36+Z$28, 12), Model!$I$12:$O$12, 0), Model!$I$9:$O$13, 5) &amp; " : " &amp; HLOOKUP(MATCH(MOD($D36+Z$28, 12), Model!$I$12:$O$12, 0), Model!$I$9:$O$10, 2), "")</f>
        <v>E♭ : ♭3</v>
      </c>
      <c r="AA36" s="46" t="str">
        <f>IFERROR(HLOOKUP(MATCH(MOD($D36+AA$28, 12), Model!$I$12:$O$12, 0), Model!$I$9:$O$13, 5) &amp; " : " &amp; HLOOKUP(MATCH(MOD($D36+AA$28, 12), Model!$I$12:$O$12, 0), Model!$I$9:$O$10, 2), "")</f>
        <v/>
      </c>
      <c r="AB36" s="46" t="str">
        <f>IFERROR(HLOOKUP(MATCH(MOD($D36+AB$28, 12), Model!$I$12:$O$12, 0), Model!$I$9:$O$13, 5) &amp; " : " &amp; HLOOKUP(MATCH(MOD($D36+AB$28, 12), Model!$I$12:$O$12, 0), Model!$I$9:$O$10, 2), "")</f>
        <v>F : 4</v>
      </c>
      <c r="AC36" s="48" t="str">
        <f>IFERROR(HLOOKUP(MATCH(MOD($D36+AC$28, 12), Model!$I$12:$O$12, 0), Model!$I$9:$O$13, 5) &amp; " : " &amp; HLOOKUP(MATCH(MOD($D36+AC$28, 12), Model!$I$12:$O$12, 0), Model!$I$9:$O$10, 2), "")</f>
        <v/>
      </c>
      <c r="AD36" s="53"/>
      <c r="AE36" s="81"/>
      <c r="AF36" s="93"/>
    </row>
    <row r="37" spans="2:32" ht="21" hidden="1" customHeight="1" x14ac:dyDescent="0.25">
      <c r="B37" s="137"/>
      <c r="C37" s="54" t="s">
        <v>60</v>
      </c>
      <c r="D37" s="2">
        <f>VLOOKUP(UPPER(Fretboards!C37), Model!$B$2:$D$34, 3)</f>
        <v>1</v>
      </c>
      <c r="E37" s="90" t="str">
        <f>IFERROR(HLOOKUP(MATCH(MOD($D37+E$28, 12), Model!$I$12:$O$12, 0), Model!$I$9:$O$13, 5) &amp; " : " &amp; HLOOKUP(MATCH(MOD($D37+E$28, 12), Model!$I$12:$O$12, 0), Model!$I$9:$O$10, 2), "")</f>
        <v/>
      </c>
      <c r="F37" s="91" t="str">
        <f>IFERROR(HLOOKUP(MATCH(MOD($D37+F$28, 12), Model!$I$12:$O$12, 0), Model!$I$9:$O$13, 5) &amp; " : " &amp; HLOOKUP(MATCH(MOD($D37+F$28, 12), Model!$I$12:$O$12, 0), Model!$I$9:$O$10, 2), "")</f>
        <v/>
      </c>
      <c r="G37" s="46" t="str">
        <f>IFERROR(HLOOKUP(MATCH(MOD($D37+G$28, 12), Model!$I$12:$O$12, 0), Model!$I$9:$O$13, 5) &amp; " : " &amp; HLOOKUP(MATCH(MOD($D37+G$28, 12), Model!$I$12:$O$12, 0), Model!$I$9:$O$10, 2), "")</f>
        <v>E♭ : ♭3</v>
      </c>
      <c r="H37" s="47" t="str">
        <f>IFERROR(HLOOKUP(MATCH(MOD($D37+H$28, 12), Model!$I$12:$O$12, 0), Model!$I$9:$O$13, 5) &amp; " : " &amp; HLOOKUP(MATCH(MOD($D37+H$28, 12), Model!$I$12:$O$12, 0), Model!$I$9:$O$10, 2), "")</f>
        <v/>
      </c>
      <c r="I37" s="46" t="str">
        <f>IFERROR(HLOOKUP(MATCH(MOD($D37+I$28, 12), Model!$I$12:$O$12, 0), Model!$I$9:$O$13, 5) &amp; " : " &amp; HLOOKUP(MATCH(MOD($D37+I$28, 12), Model!$I$12:$O$12, 0), Model!$I$9:$O$10, 2), "")</f>
        <v>F : 4</v>
      </c>
      <c r="J37" s="47" t="str">
        <f>IFERROR(HLOOKUP(MATCH(MOD($D37+J$28, 12), Model!$I$12:$O$12, 0), Model!$I$9:$O$13, 5) &amp; " : " &amp; HLOOKUP(MATCH(MOD($D37+J$28, 12), Model!$I$12:$O$12, 0), Model!$I$9:$O$10, 2), "")</f>
        <v/>
      </c>
      <c r="K37" s="46" t="str">
        <f>IFERROR(HLOOKUP(MATCH(MOD($D37+K$28, 12), Model!$I$12:$O$12, 0), Model!$I$9:$O$13, 5) &amp; " : " &amp; HLOOKUP(MATCH(MOD($D37+K$28, 12), Model!$I$12:$O$12, 0), Model!$I$9:$O$10, 2), "")</f>
        <v>G : 5</v>
      </c>
      <c r="L37" s="47" t="str">
        <f>IFERROR(HLOOKUP(MATCH(MOD($D37+L$28, 12), Model!$I$12:$O$12, 0), Model!$I$9:$O$13, 5) &amp; " : " &amp; HLOOKUP(MATCH(MOD($D37+L$28, 12), Model!$I$12:$O$12, 0), Model!$I$9:$O$10, 2), "")</f>
        <v/>
      </c>
      <c r="M37" s="46" t="str">
        <f>IFERROR(HLOOKUP(MATCH(MOD($D37+M$28, 12), Model!$I$12:$O$12, 0), Model!$I$9:$O$13, 5) &amp; " : " &amp; HLOOKUP(MATCH(MOD($D37+M$28, 12), Model!$I$12:$O$12, 0), Model!$I$9:$O$10, 2), "")</f>
        <v/>
      </c>
      <c r="N37" s="47" t="str">
        <f>IFERROR(HLOOKUP(MATCH(MOD($D37+N$28, 12), Model!$I$12:$O$12, 0), Model!$I$9:$O$13, 5) &amp; " : " &amp; HLOOKUP(MATCH(MOD($D37+N$28, 12), Model!$I$12:$O$12, 0), Model!$I$9:$O$10, 2), "")</f>
        <v>B♭ : ♭7</v>
      </c>
      <c r="O37" s="46" t="str">
        <f>IFERROR(HLOOKUP(MATCH(MOD($D37+O$28, 12), Model!$I$12:$O$12, 0), Model!$I$9:$O$13, 5) &amp; " : " &amp; HLOOKUP(MATCH(MOD($D37+O$28, 12), Model!$I$12:$O$12, 0), Model!$I$9:$O$10, 2), "")</f>
        <v/>
      </c>
      <c r="P37" s="46" t="str">
        <f>IFERROR(HLOOKUP(MATCH(MOD($D37+P$28, 12), Model!$I$12:$O$12, 0), Model!$I$9:$O$13, 5) &amp; " : " &amp; HLOOKUP(MATCH(MOD($D37+P$28, 12), Model!$I$12:$O$12, 0), Model!$I$9:$O$10, 2), "")</f>
        <v>C : 1</v>
      </c>
      <c r="Q37" s="48" t="str">
        <f>IFERROR(HLOOKUP(MATCH(MOD($D37+Q$28, 12), Model!$I$12:$O$12, 0), Model!$I$9:$O$13, 5) &amp; " : " &amp; HLOOKUP(MATCH(MOD($D37+Q$28, 12), Model!$I$12:$O$12, 0), Model!$I$9:$O$10, 2), "")</f>
        <v/>
      </c>
      <c r="R37" s="46" t="str">
        <f>IFERROR(HLOOKUP(MATCH(MOD($D37+R$28, 12), Model!$I$12:$O$12, 0), Model!$I$9:$O$13, 5) &amp; " : " &amp; HLOOKUP(MATCH(MOD($D37+R$28, 12), Model!$I$12:$O$12, 0), Model!$I$9:$O$10, 2), "")</f>
        <v/>
      </c>
      <c r="S37" s="46" t="str">
        <f>IFERROR(HLOOKUP(MATCH(MOD($D37+S$28, 12), Model!$I$12:$O$12, 0), Model!$I$9:$O$13, 5) &amp; " : " &amp; HLOOKUP(MATCH(MOD($D37+S$28, 12), Model!$I$12:$O$12, 0), Model!$I$9:$O$10, 2), "")</f>
        <v>E♭ : ♭3</v>
      </c>
      <c r="T37" s="47" t="str">
        <f>IFERROR(HLOOKUP(MATCH(MOD($D37+T$28, 12), Model!$I$12:$O$12, 0), Model!$I$9:$O$13, 5) &amp; " : " &amp; HLOOKUP(MATCH(MOD($D37+T$28, 12), Model!$I$12:$O$12, 0), Model!$I$9:$O$10, 2), "")</f>
        <v/>
      </c>
      <c r="U37" s="46" t="str">
        <f>IFERROR(HLOOKUP(MATCH(MOD($D37+U$28, 12), Model!$I$12:$O$12, 0), Model!$I$9:$O$13, 5) &amp; " : " &amp; HLOOKUP(MATCH(MOD($D37+U$28, 12), Model!$I$12:$O$12, 0), Model!$I$9:$O$10, 2), "")</f>
        <v>F : 4</v>
      </c>
      <c r="V37" s="47" t="str">
        <f>IFERROR(HLOOKUP(MATCH(MOD($D37+V$28, 12), Model!$I$12:$O$12, 0), Model!$I$9:$O$13, 5) &amp; " : " &amp; HLOOKUP(MATCH(MOD($D37+V$28, 12), Model!$I$12:$O$12, 0), Model!$I$9:$O$10, 2), "")</f>
        <v/>
      </c>
      <c r="W37" s="46" t="str">
        <f>IFERROR(HLOOKUP(MATCH(MOD($D37+W$28, 12), Model!$I$12:$O$12, 0), Model!$I$9:$O$13, 5) &amp; " : " &amp; HLOOKUP(MATCH(MOD($D37+W$28, 12), Model!$I$12:$O$12, 0), Model!$I$9:$O$10, 2), "")</f>
        <v>G : 5</v>
      </c>
      <c r="X37" s="47" t="str">
        <f>IFERROR(HLOOKUP(MATCH(MOD($D37+X$28, 12), Model!$I$12:$O$12, 0), Model!$I$9:$O$13, 5) &amp; " : " &amp; HLOOKUP(MATCH(MOD($D37+X$28, 12), Model!$I$12:$O$12, 0), Model!$I$9:$O$10, 2), "")</f>
        <v/>
      </c>
      <c r="Y37" s="46" t="str">
        <f>IFERROR(HLOOKUP(MATCH(MOD($D37+Y$28, 12), Model!$I$12:$O$12, 0), Model!$I$9:$O$13, 5) &amp; " : " &amp; HLOOKUP(MATCH(MOD($D37+Y$28, 12), Model!$I$12:$O$12, 0), Model!$I$9:$O$10, 2), "")</f>
        <v/>
      </c>
      <c r="Z37" s="47" t="str">
        <f>IFERROR(HLOOKUP(MATCH(MOD($D37+Z$28, 12), Model!$I$12:$O$12, 0), Model!$I$9:$O$13, 5) &amp; " : " &amp; HLOOKUP(MATCH(MOD($D37+Z$28, 12), Model!$I$12:$O$12, 0), Model!$I$9:$O$10, 2), "")</f>
        <v>B♭ : ♭7</v>
      </c>
      <c r="AA37" s="46" t="str">
        <f>IFERROR(HLOOKUP(MATCH(MOD($D37+AA$28, 12), Model!$I$12:$O$12, 0), Model!$I$9:$O$13, 5) &amp; " : " &amp; HLOOKUP(MATCH(MOD($D37+AA$28, 12), Model!$I$12:$O$12, 0), Model!$I$9:$O$10, 2), "")</f>
        <v/>
      </c>
      <c r="AB37" s="46" t="str">
        <f>IFERROR(HLOOKUP(MATCH(MOD($D37+AB$28, 12), Model!$I$12:$O$12, 0), Model!$I$9:$O$13, 5) &amp; " : " &amp; HLOOKUP(MATCH(MOD($D37+AB$28, 12), Model!$I$12:$O$12, 0), Model!$I$9:$O$10, 2), "")</f>
        <v>C : 1</v>
      </c>
      <c r="AC37" s="48" t="str">
        <f>IFERROR(HLOOKUP(MATCH(MOD($D37+AC$28, 12), Model!$I$12:$O$12, 0), Model!$I$9:$O$13, 5) &amp; " : " &amp; HLOOKUP(MATCH(MOD($D37+AC$28, 12), Model!$I$12:$O$12, 0), Model!$I$9:$O$10, 2), "")</f>
        <v/>
      </c>
      <c r="AD37" s="53"/>
      <c r="AE37" s="82"/>
      <c r="AF37" s="93"/>
    </row>
    <row r="38" spans="2:32" ht="21" customHeight="1" x14ac:dyDescent="0.25">
      <c r="B38" s="57" t="s">
        <v>86</v>
      </c>
      <c r="C38" s="55"/>
      <c r="D38" s="1"/>
      <c r="E38" s="42">
        <f t="shared" ref="E38:AC38" si="3">IF($AB$4, 24-E$1, E$1)</f>
        <v>0</v>
      </c>
      <c r="F38" s="37">
        <f t="shared" si="3"/>
        <v>1</v>
      </c>
      <c r="G38" s="37">
        <f t="shared" si="3"/>
        <v>2</v>
      </c>
      <c r="H38" s="38">
        <f t="shared" si="3"/>
        <v>3</v>
      </c>
      <c r="I38" s="37">
        <f t="shared" si="3"/>
        <v>4</v>
      </c>
      <c r="J38" s="38">
        <f t="shared" si="3"/>
        <v>5</v>
      </c>
      <c r="K38" s="37">
        <f t="shared" si="3"/>
        <v>6</v>
      </c>
      <c r="L38" s="38">
        <f t="shared" si="3"/>
        <v>7</v>
      </c>
      <c r="M38" s="37">
        <f t="shared" si="3"/>
        <v>8</v>
      </c>
      <c r="N38" s="38">
        <f t="shared" si="3"/>
        <v>9</v>
      </c>
      <c r="O38" s="37">
        <f t="shared" si="3"/>
        <v>10</v>
      </c>
      <c r="P38" s="37">
        <f t="shared" si="3"/>
        <v>11</v>
      </c>
      <c r="Q38" s="43">
        <f t="shared" si="3"/>
        <v>12</v>
      </c>
      <c r="R38" s="37">
        <f t="shared" si="3"/>
        <v>13</v>
      </c>
      <c r="S38" s="37">
        <f t="shared" si="3"/>
        <v>14</v>
      </c>
      <c r="T38" s="38">
        <f t="shared" si="3"/>
        <v>15</v>
      </c>
      <c r="U38" s="37">
        <f t="shared" si="3"/>
        <v>16</v>
      </c>
      <c r="V38" s="38">
        <f t="shared" si="3"/>
        <v>17</v>
      </c>
      <c r="W38" s="37">
        <f t="shared" si="3"/>
        <v>18</v>
      </c>
      <c r="X38" s="38">
        <f t="shared" si="3"/>
        <v>19</v>
      </c>
      <c r="Y38" s="37">
        <f t="shared" si="3"/>
        <v>20</v>
      </c>
      <c r="Z38" s="38">
        <f t="shared" si="3"/>
        <v>21</v>
      </c>
      <c r="AA38" s="37">
        <f t="shared" si="3"/>
        <v>22</v>
      </c>
      <c r="AB38" s="37">
        <f t="shared" si="3"/>
        <v>23</v>
      </c>
      <c r="AC38" s="44">
        <f t="shared" si="3"/>
        <v>24</v>
      </c>
      <c r="AE38" s="78" t="s">
        <v>8</v>
      </c>
      <c r="AF38" s="92" t="b">
        <f>HLOOKUP(L$1, Model!$I$43:$O$65, MATCH($B$38, Model!$H$43:$H$65, 0))</f>
        <v>1</v>
      </c>
    </row>
    <row r="39" spans="2:32" ht="15" customHeight="1" x14ac:dyDescent="0.3">
      <c r="B39" s="56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</row>
    <row r="41" spans="2:32" x14ac:dyDescent="0.3">
      <c r="B41" s="89"/>
    </row>
  </sheetData>
  <mergeCells count="56">
    <mergeCell ref="W25:X25"/>
    <mergeCell ref="Q25:R25"/>
    <mergeCell ref="S23:T23"/>
    <mergeCell ref="S24:T24"/>
    <mergeCell ref="S25:T25"/>
    <mergeCell ref="U23:V23"/>
    <mergeCell ref="U24:V24"/>
    <mergeCell ref="U25:V25"/>
    <mergeCell ref="K25:L25"/>
    <mergeCell ref="M23:N23"/>
    <mergeCell ref="M24:N24"/>
    <mergeCell ref="M25:N25"/>
    <mergeCell ref="O23:P23"/>
    <mergeCell ref="O24:P24"/>
    <mergeCell ref="O25:P25"/>
    <mergeCell ref="W4:X4"/>
    <mergeCell ref="W5:X5"/>
    <mergeCell ref="W6:X6"/>
    <mergeCell ref="K23:L23"/>
    <mergeCell ref="K24:L24"/>
    <mergeCell ref="Q23:R23"/>
    <mergeCell ref="Q24:R24"/>
    <mergeCell ref="W23:X23"/>
    <mergeCell ref="W24:X24"/>
    <mergeCell ref="B34:B37"/>
    <mergeCell ref="B23:G27"/>
    <mergeCell ref="H27:I27"/>
    <mergeCell ref="S27:U27"/>
    <mergeCell ref="H8:I8"/>
    <mergeCell ref="S8:U8"/>
    <mergeCell ref="B15:B18"/>
    <mergeCell ref="B4:G8"/>
    <mergeCell ref="K4:L4"/>
    <mergeCell ref="K5:L5"/>
    <mergeCell ref="K6:L6"/>
    <mergeCell ref="M4:N4"/>
    <mergeCell ref="M5:N5"/>
    <mergeCell ref="M6:N6"/>
    <mergeCell ref="O4:P4"/>
    <mergeCell ref="O5:P5"/>
    <mergeCell ref="Z4:AA7"/>
    <mergeCell ref="AB4:AC7"/>
    <mergeCell ref="B10:B14"/>
    <mergeCell ref="B29:B33"/>
    <mergeCell ref="AE8:AF8"/>
    <mergeCell ref="AE27:AF27"/>
    <mergeCell ref="O6:P6"/>
    <mergeCell ref="Q4:R4"/>
    <mergeCell ref="Q5:R5"/>
    <mergeCell ref="Q6:R6"/>
    <mergeCell ref="S4:T4"/>
    <mergeCell ref="S5:T5"/>
    <mergeCell ref="S6:T6"/>
    <mergeCell ref="U4:V4"/>
    <mergeCell ref="U5:V5"/>
    <mergeCell ref="U6:V6"/>
  </mergeCells>
  <conditionalFormatting sqref="AB4 AF10:AF19">
    <cfRule type="expression" dxfId="126" priority="548">
      <formula>AND($AF$15=TRUE, SEARCH("6", AB4))</formula>
    </cfRule>
    <cfRule type="expression" dxfId="125" priority="549">
      <formula>AND($AF$10=TRUE, SEARCH("1", AB4))</formula>
    </cfRule>
    <cfRule type="expression" dxfId="124" priority="550">
      <formula>AND($AF$11=TRUE, SEARCH("2", AB4))</formula>
    </cfRule>
    <cfRule type="expression" dxfId="123" priority="551">
      <formula>AND($AF$12=TRUE, SEARCH("3", AB4))</formula>
    </cfRule>
    <cfRule type="expression" dxfId="122" priority="552">
      <formula>AND($AF$13=TRUE, SEARCH("4", AB4))</formula>
    </cfRule>
    <cfRule type="expression" dxfId="121" priority="553">
      <formula>AND($AF$14=TRUE, SEARCH("5", AB4))</formula>
    </cfRule>
    <cfRule type="expression" dxfId="120" priority="554">
      <formula>AND($AF$19=TRUE, SEARCH("7", AB4))</formula>
    </cfRule>
  </conditionalFormatting>
  <conditionalFormatting sqref="W8:AA8">
    <cfRule type="containsText" dxfId="119" priority="171" operator="containsText" text="W">
      <formula>NOT(ISERROR(SEARCH("W",W8)))</formula>
    </cfRule>
  </conditionalFormatting>
  <conditionalFormatting sqref="AF3">
    <cfRule type="expression" dxfId="118" priority="107">
      <formula>AND($AF$15=TRUE, SEARCH("6", AF3))</formula>
    </cfRule>
    <cfRule type="expression" dxfId="117" priority="108">
      <formula>AND($AF$10=TRUE, SEARCH("1", AF3))</formula>
    </cfRule>
    <cfRule type="expression" dxfId="116" priority="109">
      <formula>AND($AF$11=TRUE, SEARCH("2", AF3))</formula>
    </cfRule>
    <cfRule type="expression" dxfId="115" priority="110">
      <formula>AND($AF$12=TRUE, SEARCH("3", AF3))</formula>
    </cfRule>
    <cfRule type="expression" dxfId="114" priority="111">
      <formula>AND($AF$13=TRUE, SEARCH("4", AF3))</formula>
    </cfRule>
    <cfRule type="expression" dxfId="113" priority="112">
      <formula>AND($AF$14=TRUE, SEARCH("5", AF3))</formula>
    </cfRule>
    <cfRule type="expression" dxfId="112" priority="113">
      <formula>AND($AF$19=TRUE, SEARCH("7", AF3))</formula>
    </cfRule>
  </conditionalFormatting>
  <conditionalFormatting sqref="G10:AC18">
    <cfRule type="expression" dxfId="111" priority="93">
      <formula>AND($AF$10, SEARCH("1", G10))</formula>
    </cfRule>
    <cfRule type="expression" dxfId="110" priority="94">
      <formula>AND($AF$11, SEARCH("2", G10))</formula>
    </cfRule>
    <cfRule type="expression" dxfId="109" priority="95">
      <formula>AND($AF$12, SEARCH("3", G10))</formula>
    </cfRule>
    <cfRule type="expression" dxfId="108" priority="96">
      <formula>AND($AF$13, SEARCH("4", G10))</formula>
    </cfRule>
    <cfRule type="expression" dxfId="107" priority="97">
      <formula>AND($AF$14, SEARCH("5", G10))</formula>
    </cfRule>
    <cfRule type="expression" dxfId="106" priority="98">
      <formula>AND($AF$15, SEARCH("6", G10))</formula>
    </cfRule>
    <cfRule type="expression" dxfId="105" priority="99">
      <formula>AND($AF$19, SEARCH("7", G10))</formula>
    </cfRule>
  </conditionalFormatting>
  <conditionalFormatting sqref="AE29:AE34 AE38">
    <cfRule type="expression" dxfId="104" priority="79">
      <formula>AND($AF$29, SEARCH("1", AE29))</formula>
    </cfRule>
    <cfRule type="expression" dxfId="103" priority="80">
      <formula>AND($AF$30, SEARCH("2", AE29))</formula>
    </cfRule>
    <cfRule type="expression" dxfId="102" priority="81">
      <formula>AND($AF$31, SEARCH("3", AE29))</formula>
    </cfRule>
    <cfRule type="expression" dxfId="101" priority="82">
      <formula>AND($AF$32, SEARCH("4", AE29))</formula>
    </cfRule>
    <cfRule type="expression" dxfId="100" priority="83">
      <formula>AND($AF$33, SEARCH("5", AE29))</formula>
    </cfRule>
    <cfRule type="expression" dxfId="99" priority="84">
      <formula>AND($AF$34, SEARCH("6", AE29))</formula>
    </cfRule>
    <cfRule type="expression" dxfId="98" priority="85">
      <formula>AND($AF$38, SEARCH("7", AE29))</formula>
    </cfRule>
  </conditionalFormatting>
  <conditionalFormatting sqref="E29:AC37">
    <cfRule type="expression" dxfId="97" priority="100">
      <formula>AND($AF$29, SEARCH("1", E29))</formula>
    </cfRule>
    <cfRule type="expression" dxfId="96" priority="101">
      <formula>AND($AF$30, SEARCH("2", E29))</formula>
    </cfRule>
    <cfRule type="expression" dxfId="95" priority="102">
      <formula>AND($AF$31, SEARCH("3", E29))</formula>
    </cfRule>
    <cfRule type="expression" dxfId="94" priority="103">
      <formula>AND($AF$32, SEARCH("4", E29))</formula>
    </cfRule>
    <cfRule type="expression" dxfId="93" priority="104">
      <formula>AND($AF$33, SEARCH("5", E29))</formula>
    </cfRule>
    <cfRule type="expression" dxfId="92" priority="105">
      <formula>AND($AF$34, SEARCH("6", E29))</formula>
    </cfRule>
    <cfRule type="expression" dxfId="91" priority="106">
      <formula>AND($AF$38, SEARCH("7", E29))</formula>
    </cfRule>
  </conditionalFormatting>
  <conditionalFormatting sqref="AE10:AE15 AE19">
    <cfRule type="expression" dxfId="90" priority="58">
      <formula>AND($AF$10, SEARCH("1", AE10))</formula>
    </cfRule>
    <cfRule type="expression" dxfId="89" priority="59">
      <formula>AND($AF$11, SEARCH("2", AE10))</formula>
    </cfRule>
    <cfRule type="expression" dxfId="88" priority="60">
      <formula>AND($AF$12, SEARCH("3", AE10))</formula>
    </cfRule>
    <cfRule type="expression" dxfId="87" priority="61">
      <formula>AND($AF$13, SEARCH("4", AE10))</formula>
    </cfRule>
    <cfRule type="expression" dxfId="86" priority="62">
      <formula>AND($AF$14, SEARCH("5", AE10))</formula>
    </cfRule>
    <cfRule type="expression" dxfId="85" priority="63">
      <formula>AND($AF$15, SEARCH("6", AE10))</formula>
    </cfRule>
    <cfRule type="expression" dxfId="84" priority="64">
      <formula>AND($AF$19, SEARCH("7", AE10))</formula>
    </cfRule>
  </conditionalFormatting>
  <conditionalFormatting sqref="V8">
    <cfRule type="containsText" dxfId="83" priority="54" operator="containsText" text="W">
      <formula>NOT(ISERROR(SEARCH("W",V8)))</formula>
    </cfRule>
  </conditionalFormatting>
  <conditionalFormatting sqref="AB8">
    <cfRule type="containsText" dxfId="82" priority="53" operator="containsText" text="W">
      <formula>NOT(ISERROR(SEARCH("W",AB8)))</formula>
    </cfRule>
  </conditionalFormatting>
  <conditionalFormatting sqref="V27">
    <cfRule type="containsText" dxfId="81" priority="45" operator="containsText" text="W">
      <formula>NOT(ISERROR(SEARCH("W",V27)))</formula>
    </cfRule>
  </conditionalFormatting>
  <conditionalFormatting sqref="W27">
    <cfRule type="containsText" dxfId="80" priority="44" operator="containsText" text="W">
      <formula>NOT(ISERROR(SEARCH("W",W27)))</formula>
    </cfRule>
  </conditionalFormatting>
  <conditionalFormatting sqref="X27">
    <cfRule type="containsText" dxfId="79" priority="43" operator="containsText" text="W">
      <formula>NOT(ISERROR(SEARCH("W",X27)))</formula>
    </cfRule>
  </conditionalFormatting>
  <conditionalFormatting sqref="Y27">
    <cfRule type="containsText" dxfId="78" priority="42" operator="containsText" text="W">
      <formula>NOT(ISERROR(SEARCH("W",Y27)))</formula>
    </cfRule>
  </conditionalFormatting>
  <conditionalFormatting sqref="Z27">
    <cfRule type="containsText" dxfId="77" priority="41" operator="containsText" text="W">
      <formula>NOT(ISERROR(SEARCH("W",Z27)))</formula>
    </cfRule>
  </conditionalFormatting>
  <conditionalFormatting sqref="AA27">
    <cfRule type="containsText" dxfId="76" priority="40" operator="containsText" text="W">
      <formula>NOT(ISERROR(SEARCH("W",AA27)))</formula>
    </cfRule>
  </conditionalFormatting>
  <conditionalFormatting sqref="AB27">
    <cfRule type="containsText" dxfId="75" priority="39" operator="containsText" text="W">
      <formula>NOT(ISERROR(SEARCH("W",AB27)))</formula>
    </cfRule>
  </conditionalFormatting>
  <conditionalFormatting sqref="G10:P18">
    <cfRule type="containsBlanks" dxfId="74" priority="558">
      <formula>LEN(TRIM(G10))=0</formula>
    </cfRule>
  </conditionalFormatting>
  <conditionalFormatting sqref="F29:P37">
    <cfRule type="containsBlanks" dxfId="73" priority="559">
      <formula>LEN(TRIM(F29))=0</formula>
    </cfRule>
  </conditionalFormatting>
  <conditionalFormatting sqref="R10:AB18">
    <cfRule type="containsBlanks" dxfId="72" priority="560">
      <formula>LEN(TRIM(R10))=0</formula>
    </cfRule>
  </conditionalFormatting>
  <conditionalFormatting sqref="R29:AB37">
    <cfRule type="containsBlanks" dxfId="71" priority="23">
      <formula>LEN(TRIM(R29))=0</formula>
    </cfRule>
  </conditionalFormatting>
  <conditionalFormatting sqref="M8 M27">
    <cfRule type="expression" dxfId="70" priority="596">
      <formula>FIND(7,Q4)</formula>
    </cfRule>
    <cfRule type="expression" dxfId="69" priority="597">
      <formula>FIND(6, Q4)</formula>
    </cfRule>
    <cfRule type="expression" dxfId="68" priority="598">
      <formula>FIND(5,Q4)</formula>
    </cfRule>
    <cfRule type="expression" dxfId="67" priority="599">
      <formula>FIND(4,Q4)</formula>
    </cfRule>
    <cfRule type="expression" dxfId="66" priority="600">
      <formula>FIND(3, Q4)</formula>
    </cfRule>
    <cfRule type="expression" dxfId="65" priority="601">
      <formula>FIND(2, Q4)</formula>
    </cfRule>
    <cfRule type="expression" dxfId="64" priority="602">
      <formula>FIND(1, Q4)</formula>
    </cfRule>
  </conditionalFormatting>
  <conditionalFormatting sqref="L8 L27">
    <cfRule type="expression" dxfId="63" priority="610">
      <formula>FIND(7,O4)</formula>
    </cfRule>
    <cfRule type="expression" dxfId="62" priority="611">
      <formula>FIND(6, O4)</formula>
    </cfRule>
    <cfRule type="expression" dxfId="61" priority="612">
      <formula>FIND(5,O4)</formula>
    </cfRule>
    <cfRule type="expression" dxfId="60" priority="613">
      <formula>FIND(4,O4)</formula>
    </cfRule>
    <cfRule type="expression" dxfId="59" priority="614">
      <formula>FIND(3, O4)</formula>
    </cfRule>
    <cfRule type="expression" dxfId="58" priority="615">
      <formula>FIND(2, O4)</formula>
    </cfRule>
    <cfRule type="expression" dxfId="57" priority="616">
      <formula>FIND(1, O4)</formula>
    </cfRule>
  </conditionalFormatting>
  <conditionalFormatting sqref="K8 K27">
    <cfRule type="expression" dxfId="56" priority="624">
      <formula>FIND(7,M4)</formula>
    </cfRule>
    <cfRule type="expression" dxfId="55" priority="625">
      <formula>FIND(6, M4)</formula>
    </cfRule>
    <cfRule type="expression" dxfId="54" priority="626">
      <formula>FIND(5,M4)</formula>
    </cfRule>
    <cfRule type="expression" dxfId="53" priority="627">
      <formula>FIND(4,M4)</formula>
    </cfRule>
    <cfRule type="expression" dxfId="52" priority="628">
      <formula>FIND(3, M4)</formula>
    </cfRule>
    <cfRule type="expression" dxfId="51" priority="629">
      <formula>FIND(2, M4)</formula>
    </cfRule>
    <cfRule type="expression" dxfId="50" priority="630">
      <formula>FIND(1, M4)</formula>
    </cfRule>
  </conditionalFormatting>
  <conditionalFormatting sqref="J8 J27">
    <cfRule type="expression" dxfId="49" priority="638">
      <formula>FIND(7,K4)</formula>
    </cfRule>
    <cfRule type="expression" dxfId="48" priority="639">
      <formula>FIND(6, K4)</formula>
    </cfRule>
    <cfRule type="expression" dxfId="47" priority="640">
      <formula>FIND(5,K4)</formula>
    </cfRule>
    <cfRule type="expression" dxfId="46" priority="641">
      <formula>FIND(4,K4)</formula>
    </cfRule>
    <cfRule type="expression" dxfId="45" priority="642">
      <formula>FIND(3, K4)</formula>
    </cfRule>
    <cfRule type="expression" dxfId="44" priority="643">
      <formula>FIND(2, K4)</formula>
    </cfRule>
    <cfRule type="expression" dxfId="43" priority="644">
      <formula>FIND(1, K4)</formula>
    </cfRule>
  </conditionalFormatting>
  <conditionalFormatting sqref="P8 P27">
    <cfRule type="expression" dxfId="42" priority="645">
      <formula>FIND(7,W4)</formula>
    </cfRule>
    <cfRule type="expression" dxfId="41" priority="646">
      <formula>FIND(6, W4)</formula>
    </cfRule>
    <cfRule type="expression" dxfId="40" priority="647">
      <formula>FIND(5,W4)</formula>
    </cfRule>
    <cfRule type="expression" dxfId="39" priority="648">
      <formula>FIND(4,W4)</formula>
    </cfRule>
    <cfRule type="expression" dxfId="38" priority="649">
      <formula>FIND(3, W4)</formula>
    </cfRule>
    <cfRule type="expression" dxfId="37" priority="650">
      <formula>FIND(2, W4)</formula>
    </cfRule>
    <cfRule type="expression" dxfId="36" priority="651">
      <formula>FIND(1, W4)</formula>
    </cfRule>
  </conditionalFormatting>
  <conditionalFormatting sqref="O8 O27">
    <cfRule type="expression" dxfId="35" priority="652">
      <formula>FIND(7,U4)</formula>
    </cfRule>
    <cfRule type="expression" dxfId="34" priority="653">
      <formula>FIND(6, U4)</formula>
    </cfRule>
    <cfRule type="expression" dxfId="33" priority="654">
      <formula>FIND(5,U4)</formula>
    </cfRule>
    <cfRule type="expression" dxfId="32" priority="655">
      <formula>FIND(4,U4)</formula>
    </cfRule>
    <cfRule type="expression" dxfId="31" priority="656">
      <formula>FIND(3, U4)</formula>
    </cfRule>
    <cfRule type="expression" dxfId="30" priority="657">
      <formula>FIND(2, U4)</formula>
    </cfRule>
    <cfRule type="expression" dxfId="29" priority="658">
      <formula>FIND(1, U4)</formula>
    </cfRule>
  </conditionalFormatting>
  <conditionalFormatting sqref="N8 N27">
    <cfRule type="expression" dxfId="28" priority="659">
      <formula>FIND(7,S4)</formula>
    </cfRule>
    <cfRule type="expression" dxfId="27" priority="660">
      <formula>FIND(6, S4)</formula>
    </cfRule>
    <cfRule type="expression" dxfId="26" priority="661">
      <formula>FIND(5,S4)</formula>
    </cfRule>
    <cfRule type="expression" dxfId="25" priority="662">
      <formula>FIND(4,S4)</formula>
    </cfRule>
    <cfRule type="expression" dxfId="24" priority="663">
      <formula>FIND(3, S4)</formula>
    </cfRule>
    <cfRule type="expression" dxfId="23" priority="664">
      <formula>FIND(2, S4)</formula>
    </cfRule>
    <cfRule type="expression" dxfId="22" priority="665">
      <formula>FIND(1, S4)</formula>
    </cfRule>
  </conditionalFormatting>
  <conditionalFormatting sqref="AF29:AF38">
    <cfRule type="expression" dxfId="21" priority="16">
      <formula>AND($AF$15=TRUE, SEARCH("6", AF29))</formula>
    </cfRule>
    <cfRule type="expression" dxfId="20" priority="17">
      <formula>AND($AF$10=TRUE, SEARCH("1", AF29))</formula>
    </cfRule>
    <cfRule type="expression" dxfId="19" priority="18">
      <formula>AND($AF$11=TRUE, SEARCH("2", AF29))</formula>
    </cfRule>
    <cfRule type="expression" dxfId="18" priority="19">
      <formula>AND($AF$12=TRUE, SEARCH("3", AF29))</formula>
    </cfRule>
    <cfRule type="expression" dxfId="17" priority="20">
      <formula>AND($AF$13=TRUE, SEARCH("4", AF29))</formula>
    </cfRule>
    <cfRule type="expression" dxfId="16" priority="21">
      <formula>AND($AF$14=TRUE, SEARCH("5", AF29))</formula>
    </cfRule>
    <cfRule type="expression" dxfId="15" priority="22">
      <formula>AND($AF$19=TRUE, SEARCH("7", AF29))</formula>
    </cfRule>
  </conditionalFormatting>
  <conditionalFormatting sqref="F10:F18">
    <cfRule type="expression" dxfId="14" priority="8">
      <formula>AND($AF$10, SEARCH("1", F10))</formula>
    </cfRule>
    <cfRule type="expression" dxfId="13" priority="9">
      <formula>AND($AF$11, SEARCH("2", F10))</formula>
    </cfRule>
    <cfRule type="expression" dxfId="12" priority="10">
      <formula>AND($AF$12, SEARCH("3", F10))</formula>
    </cfRule>
    <cfRule type="expression" dxfId="11" priority="11">
      <formula>AND($AF$13, SEARCH("4", F10))</formula>
    </cfRule>
    <cfRule type="expression" dxfId="10" priority="12">
      <formula>AND($AF$14, SEARCH("5", F10))</formula>
    </cfRule>
    <cfRule type="expression" dxfId="9" priority="13">
      <formula>AND($AF$15, SEARCH("6", F10))</formula>
    </cfRule>
    <cfRule type="expression" dxfId="8" priority="14">
      <formula>AND($AF$19, SEARCH("7", F10))</formula>
    </cfRule>
  </conditionalFormatting>
  <conditionalFormatting sqref="F10:F18">
    <cfRule type="containsBlanks" dxfId="7" priority="15">
      <formula>LEN(TRIM(F10))=0</formula>
    </cfRule>
  </conditionalFormatting>
  <conditionalFormatting sqref="E10:E18">
    <cfRule type="expression" dxfId="6" priority="1">
      <formula>AND($AF$10, SEARCH("1", E10))</formula>
    </cfRule>
    <cfRule type="expression" dxfId="5" priority="2">
      <formula>AND($AF$11, SEARCH("2", E10))</formula>
    </cfRule>
    <cfRule type="expression" dxfId="4" priority="3">
      <formula>AND($AF$12, SEARCH("3", E10))</formula>
    </cfRule>
    <cfRule type="expression" dxfId="3" priority="4">
      <formula>AND($AF$13, SEARCH("4", E10))</formula>
    </cfRule>
    <cfRule type="expression" dxfId="2" priority="5">
      <formula>AND($AF$14, SEARCH("5", E10))</formula>
    </cfRule>
    <cfRule type="expression" dxfId="1" priority="6">
      <formula>AND($AF$15, SEARCH("6", E10))</formula>
    </cfRule>
    <cfRule type="expression" dxfId="0" priority="7">
      <formula>AND($AF$19, SEARCH("7", E10))</formula>
    </cfRule>
  </conditionalFormatting>
  <dataValidations disablePrompts="1" count="1">
    <dataValidation type="list" allowBlank="1" showInputMessage="1" showErrorMessage="1" sqref="AB4" xr:uid="{00000000-0002-0000-0000-000002000000}">
      <formula1>"TRUE,FALSE"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000-000001000000}">
          <x14:formula1>
            <xm:f>Model!$A$2:$A$23</xm:f>
          </x14:formula1>
          <xm:sqref>C10:C18 B29:B33 B10:B14 C29:C37</xm:sqref>
        </x14:dataValidation>
        <x14:dataValidation type="list" showInputMessage="1" showErrorMessage="1" xr:uid="{00000000-0002-0000-0000-000004000000}">
          <x14:formula1>
            <xm:f>Model!$H$44:$H$65</xm:f>
          </x14:formula1>
          <xm:sqref>B38 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N68"/>
  <sheetViews>
    <sheetView topLeftCell="E1" zoomScale="85" zoomScaleNormal="85" workbookViewId="0">
      <selection activeCell="J3" sqref="J3"/>
    </sheetView>
  </sheetViews>
  <sheetFormatPr defaultRowHeight="21" x14ac:dyDescent="0.25"/>
  <cols>
    <col min="1" max="2" width="27.28515625" style="5" customWidth="1"/>
    <col min="3" max="3" width="12.28515625" style="5" customWidth="1"/>
    <col min="4" max="4" width="19" style="5" customWidth="1"/>
    <col min="5" max="5" width="27.28515625" style="5" customWidth="1"/>
    <col min="6" max="6" width="11.85546875" style="5" bestFit="1" customWidth="1"/>
    <col min="7" max="7" width="27" style="5" customWidth="1"/>
    <col min="8" max="8" width="30.7109375" customWidth="1"/>
    <col min="9" max="10" width="10.140625" customWidth="1"/>
    <col min="11" max="11" width="12" bestFit="1" customWidth="1"/>
    <col min="12" max="15" width="10.140625" customWidth="1"/>
    <col min="16" max="16" width="25" customWidth="1"/>
    <col min="17" max="22" width="10.140625" customWidth="1"/>
    <col min="52" max="52" width="24.42578125" bestFit="1" customWidth="1"/>
    <col min="53" max="53" width="13.7109375" bestFit="1" customWidth="1"/>
  </cols>
  <sheetData>
    <row r="1" spans="1:66" s="3" customFormat="1" ht="57.75" customHeight="1" thickTop="1" thickBot="1" x14ac:dyDescent="0.3">
      <c r="A1" s="5" t="s">
        <v>189</v>
      </c>
      <c r="B1" s="26" t="s">
        <v>21</v>
      </c>
      <c r="C1" s="10" t="s">
        <v>35</v>
      </c>
      <c r="D1" s="27" t="s">
        <v>77</v>
      </c>
      <c r="E1" s="4"/>
      <c r="F1" s="147" t="s">
        <v>78</v>
      </c>
      <c r="G1" s="148"/>
      <c r="H1" s="149" t="s">
        <v>36</v>
      </c>
      <c r="I1" s="144"/>
      <c r="J1" s="144"/>
      <c r="K1" s="144"/>
      <c r="L1" s="144"/>
      <c r="M1" s="144"/>
      <c r="N1" s="144"/>
      <c r="O1" s="144"/>
      <c r="P1"/>
      <c r="Q1"/>
      <c r="R1"/>
      <c r="S1"/>
      <c r="T1"/>
      <c r="U1"/>
      <c r="V1"/>
      <c r="W1"/>
      <c r="X1" s="16"/>
      <c r="Y1" s="31">
        <v>1</v>
      </c>
      <c r="Z1" s="31">
        <v>2</v>
      </c>
      <c r="AA1" s="31">
        <v>3</v>
      </c>
      <c r="AB1" s="17">
        <v>4</v>
      </c>
      <c r="AC1" s="31">
        <v>5</v>
      </c>
      <c r="AD1" s="31">
        <v>6</v>
      </c>
      <c r="AE1" s="31">
        <v>7</v>
      </c>
      <c r="AF1" s="17">
        <v>8</v>
      </c>
      <c r="AG1" s="31">
        <v>9</v>
      </c>
      <c r="AH1" s="31">
        <v>10</v>
      </c>
      <c r="AI1" s="31">
        <v>11</v>
      </c>
      <c r="AJ1" s="17">
        <v>12</v>
      </c>
      <c r="AK1" s="31">
        <v>13</v>
      </c>
      <c r="AL1" s="31">
        <v>14</v>
      </c>
      <c r="AM1" s="31">
        <v>15</v>
      </c>
      <c r="AN1" s="17">
        <v>16</v>
      </c>
      <c r="AO1" s="31">
        <v>17</v>
      </c>
      <c r="AP1" s="31">
        <v>18</v>
      </c>
      <c r="AQ1" s="31">
        <v>19</v>
      </c>
      <c r="AR1" s="17">
        <v>20</v>
      </c>
      <c r="AS1" s="31">
        <v>21</v>
      </c>
      <c r="AT1" s="31">
        <v>22</v>
      </c>
      <c r="AU1" s="31">
        <v>23</v>
      </c>
      <c r="AV1" s="17">
        <v>24</v>
      </c>
      <c r="AW1" s="31">
        <v>25</v>
      </c>
      <c r="AX1" s="32">
        <v>26</v>
      </c>
      <c r="AZ1" s="33"/>
      <c r="BA1" s="8"/>
      <c r="BB1" s="8"/>
      <c r="BC1" s="8"/>
      <c r="BD1" s="8"/>
      <c r="BE1" s="8"/>
      <c r="BF1" s="8"/>
      <c r="BG1" s="34"/>
    </row>
    <row r="2" spans="1:66" ht="21.75" thickTop="1" x14ac:dyDescent="0.25">
      <c r="A2" s="102" t="s">
        <v>59</v>
      </c>
      <c r="B2" s="9" t="s">
        <v>13</v>
      </c>
      <c r="C2" s="9">
        <v>6</v>
      </c>
      <c r="D2" s="11">
        <v>9</v>
      </c>
      <c r="F2" s="28" t="s">
        <v>12</v>
      </c>
      <c r="G2" s="29" t="s">
        <v>44</v>
      </c>
      <c r="H2" s="119" t="s">
        <v>74</v>
      </c>
      <c r="I2" s="18">
        <v>1</v>
      </c>
      <c r="J2" s="18">
        <v>2</v>
      </c>
      <c r="K2" s="18">
        <v>3</v>
      </c>
      <c r="L2" s="18">
        <v>4</v>
      </c>
      <c r="M2" s="18">
        <v>5</v>
      </c>
      <c r="N2" s="18">
        <v>6</v>
      </c>
      <c r="O2" s="104">
        <v>7</v>
      </c>
      <c r="X2" s="100">
        <v>1</v>
      </c>
      <c r="Y2" s="22" t="s">
        <v>0</v>
      </c>
      <c r="Z2" s="22" t="s">
        <v>60</v>
      </c>
      <c r="AA2" s="22" t="s">
        <v>61</v>
      </c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3"/>
      <c r="AZ2" s="35" t="s">
        <v>87</v>
      </c>
      <c r="BA2" s="35" t="s">
        <v>88</v>
      </c>
      <c r="BB2" s="35">
        <v>1</v>
      </c>
      <c r="BC2" s="35">
        <v>2</v>
      </c>
      <c r="BD2" s="35">
        <v>3</v>
      </c>
      <c r="BE2" s="35">
        <v>4</v>
      </c>
      <c r="BF2" s="35">
        <v>5</v>
      </c>
      <c r="BG2" s="35">
        <v>6</v>
      </c>
      <c r="BH2" s="35">
        <v>7</v>
      </c>
      <c r="BI2" s="35">
        <v>8</v>
      </c>
      <c r="BJ2" s="35">
        <v>9</v>
      </c>
      <c r="BK2" s="35">
        <v>10</v>
      </c>
      <c r="BL2" s="35">
        <v>11</v>
      </c>
      <c r="BM2" s="35">
        <v>12</v>
      </c>
      <c r="BN2" s="35">
        <v>13</v>
      </c>
    </row>
    <row r="3" spans="1:66" x14ac:dyDescent="0.25">
      <c r="A3" s="102" t="s">
        <v>0</v>
      </c>
      <c r="B3" s="9" t="s">
        <v>70</v>
      </c>
      <c r="C3" s="9">
        <v>6</v>
      </c>
      <c r="D3" s="11">
        <v>10</v>
      </c>
      <c r="F3" s="145" t="s">
        <v>36</v>
      </c>
      <c r="G3" s="146"/>
      <c r="H3" s="121" t="s">
        <v>43</v>
      </c>
      <c r="I3" s="9">
        <f>IF(VLOOKUP($G$4,$P$19:$W$40, 1+I2, FALSE) = 0, I2, VLOOKUP($G$4,$P$19:$W$40, 1+I2, FALSE))</f>
        <v>1</v>
      </c>
      <c r="J3" s="9" t="str">
        <f>IF(I4=0,"",IF(VLOOKUP($G$4,$P$19:$W$40,1+J2,FALSE)=0,J2,VLOOKUP($G$4,$P$19:$W$40,1+J2,FALSE)))</f>
        <v>♭2</v>
      </c>
      <c r="K3" s="9" t="str">
        <f t="shared" ref="K3:O3" si="0">IF(J4=0,"",IF(VLOOKUP($G$4,$P$19:$W$40,1+K2,FALSE)=0,K2,VLOOKUP($G$4,$P$19:$W$40,1+K2,FALSE)))</f>
        <v>♭3</v>
      </c>
      <c r="L3" s="9">
        <f t="shared" si="0"/>
        <v>4</v>
      </c>
      <c r="M3" s="9" t="str">
        <f t="shared" si="0"/>
        <v>♭5</v>
      </c>
      <c r="N3" s="9" t="str">
        <f t="shared" si="0"/>
        <v>♭6</v>
      </c>
      <c r="O3" s="9" t="str">
        <f t="shared" si="0"/>
        <v>♭7</v>
      </c>
      <c r="X3" s="100">
        <v>2</v>
      </c>
      <c r="Y3" s="22" t="s">
        <v>46</v>
      </c>
      <c r="Z3" s="22" t="s">
        <v>47</v>
      </c>
      <c r="AA3" s="22" t="s">
        <v>11</v>
      </c>
      <c r="AB3" s="22" t="s">
        <v>62</v>
      </c>
      <c r="AC3" s="22" t="s">
        <v>63</v>
      </c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3"/>
      <c r="AZ3" s="33" t="s">
        <v>89</v>
      </c>
      <c r="BA3" t="s">
        <v>90</v>
      </c>
      <c r="BB3" s="7" t="s">
        <v>91</v>
      </c>
      <c r="BC3" s="7" t="s">
        <v>92</v>
      </c>
      <c r="BD3" s="7" t="s">
        <v>93</v>
      </c>
      <c r="BE3" s="7" t="s">
        <v>94</v>
      </c>
      <c r="BF3" s="7"/>
      <c r="BG3" s="7"/>
      <c r="BH3" s="7"/>
      <c r="BI3" s="7"/>
      <c r="BJ3" s="7"/>
      <c r="BK3" s="7"/>
      <c r="BL3" s="7"/>
      <c r="BM3" s="7"/>
    </row>
    <row r="4" spans="1:66" x14ac:dyDescent="0.25">
      <c r="A4" s="102" t="s">
        <v>60</v>
      </c>
      <c r="B4" s="9" t="s">
        <v>71</v>
      </c>
      <c r="C4" s="9">
        <v>6</v>
      </c>
      <c r="D4" s="11">
        <v>11</v>
      </c>
      <c r="F4" s="13" t="str">
        <f>Fretboards!B10</f>
        <v>C</v>
      </c>
      <c r="G4" s="9" t="str">
        <f>Fretboards!B19</f>
        <v>Locrian</v>
      </c>
      <c r="H4" s="19" t="s">
        <v>45</v>
      </c>
      <c r="I4" s="9">
        <f>VLOOKUP(Model!$G$4, Model!$H$19:$O$40,  Model!I2 + 1, FALSE)</f>
        <v>1</v>
      </c>
      <c r="J4" s="9">
        <f>VLOOKUP(Model!$G$4, Model!$H$19:$O$40,  Model!J2 + 1, FALSE)</f>
        <v>2</v>
      </c>
      <c r="K4" s="9">
        <f>VLOOKUP(Model!$G$4, Model!$H$19:$O$40,  Model!K2 + 1, FALSE)</f>
        <v>2</v>
      </c>
      <c r="L4" s="9">
        <f>VLOOKUP(Model!$G$4, Model!$H$19:$O$40,  Model!L2 + 1, FALSE)</f>
        <v>1</v>
      </c>
      <c r="M4" s="9">
        <f>VLOOKUP(Model!$G$4, Model!$H$19:$O$40,  Model!M2 + 1, FALSE)</f>
        <v>2</v>
      </c>
      <c r="N4" s="9">
        <f>VLOOKUP(Model!$G$4, Model!$H$19:$O$40,  Model!N2 + 1, FALSE)</f>
        <v>2</v>
      </c>
      <c r="O4" s="105">
        <f>VLOOKUP(Model!$G$4, Model!$H$19:$O$40,  Model!O2 + 1, FALSE)</f>
        <v>2</v>
      </c>
      <c r="X4" s="100">
        <v>3</v>
      </c>
      <c r="Y4" s="22"/>
      <c r="Z4" s="22"/>
      <c r="AA4" s="22" t="s">
        <v>48</v>
      </c>
      <c r="AB4" s="22" t="s">
        <v>49</v>
      </c>
      <c r="AC4" s="22" t="s">
        <v>10</v>
      </c>
      <c r="AD4" s="22" t="s">
        <v>64</v>
      </c>
      <c r="AE4" s="22" t="s">
        <v>65</v>
      </c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3"/>
      <c r="AZ4" s="33" t="s">
        <v>95</v>
      </c>
      <c r="BA4" t="s">
        <v>96</v>
      </c>
      <c r="BB4" s="7" t="s">
        <v>92</v>
      </c>
      <c r="BC4" s="7" t="s">
        <v>92</v>
      </c>
      <c r="BD4" s="7" t="s">
        <v>93</v>
      </c>
      <c r="BE4" s="7" t="s">
        <v>97</v>
      </c>
      <c r="BF4" s="7"/>
      <c r="BG4" s="7"/>
      <c r="BH4" s="7"/>
      <c r="BI4" s="7"/>
      <c r="BJ4" s="7"/>
      <c r="BK4" s="7"/>
      <c r="BL4" s="7"/>
      <c r="BM4" s="7"/>
    </row>
    <row r="5" spans="1:66" x14ac:dyDescent="0.25">
      <c r="A5" s="102" t="s">
        <v>47</v>
      </c>
      <c r="B5" s="9" t="s">
        <v>55</v>
      </c>
      <c r="C5" s="9">
        <v>6</v>
      </c>
      <c r="D5" s="11">
        <v>8</v>
      </c>
      <c r="F5" s="145" t="s">
        <v>37</v>
      </c>
      <c r="G5" s="146"/>
      <c r="H5" s="19" t="s">
        <v>40</v>
      </c>
      <c r="I5" s="9">
        <f t="shared" ref="I5:O5" si="1">IFERROR(VLOOKUP(I6, $B$2:$D$37, 3, FALSE), "")</f>
        <v>0</v>
      </c>
      <c r="J5" s="9">
        <f t="shared" si="1"/>
        <v>1</v>
      </c>
      <c r="K5" s="9">
        <f t="shared" si="1"/>
        <v>3</v>
      </c>
      <c r="L5" s="9">
        <f t="shared" si="1"/>
        <v>5</v>
      </c>
      <c r="M5" s="9">
        <f t="shared" si="1"/>
        <v>6</v>
      </c>
      <c r="N5" s="9">
        <f t="shared" si="1"/>
        <v>8</v>
      </c>
      <c r="O5" s="105">
        <f t="shared" si="1"/>
        <v>10</v>
      </c>
      <c r="X5" s="100">
        <v>4</v>
      </c>
      <c r="Y5" s="22"/>
      <c r="Z5" s="22"/>
      <c r="AA5" s="22"/>
      <c r="AB5" s="22" t="s">
        <v>50</v>
      </c>
      <c r="AC5" s="22" t="s">
        <v>51</v>
      </c>
      <c r="AD5" s="22" t="s">
        <v>22</v>
      </c>
      <c r="AE5" s="22" t="s">
        <v>66</v>
      </c>
      <c r="AF5" s="22" t="s">
        <v>67</v>
      </c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3"/>
      <c r="AZ5" s="33" t="s">
        <v>98</v>
      </c>
      <c r="BA5" t="s">
        <v>99</v>
      </c>
      <c r="BB5" s="7" t="s">
        <v>100</v>
      </c>
      <c r="BC5" s="7" t="s">
        <v>144</v>
      </c>
      <c r="BD5" s="7" t="s">
        <v>91</v>
      </c>
      <c r="BE5" s="7"/>
      <c r="BF5" s="7"/>
      <c r="BG5" s="7"/>
      <c r="BH5" s="7"/>
      <c r="BI5" s="7"/>
      <c r="BJ5" s="7"/>
      <c r="BK5" s="7"/>
      <c r="BL5" s="7"/>
      <c r="BM5" s="7"/>
    </row>
    <row r="6" spans="1:66" ht="21.75" thickBot="1" x14ac:dyDescent="0.3">
      <c r="A6" s="102" t="s">
        <v>11</v>
      </c>
      <c r="B6" s="9" t="s">
        <v>54</v>
      </c>
      <c r="C6" s="9">
        <v>6</v>
      </c>
      <c r="D6" s="11">
        <v>7</v>
      </c>
      <c r="F6" s="14" t="str">
        <f>Fretboards!B29</f>
        <v>C</v>
      </c>
      <c r="G6" s="15" t="str">
        <f>Fretboards!B38</f>
        <v>Pentatonic Minor</v>
      </c>
      <c r="H6" s="20" t="s">
        <v>36</v>
      </c>
      <c r="I6" s="21" t="str">
        <f>INDEX($Y$2:$AX$15,VLOOKUP($F$4, $B$2:$D$34, 2, FALSE) + SUBSTITUTE(SUBSTITUTE(I3, "♯", ""),"♭","") - 1, VLOOKUP($F$4, $B$2:$D$34, 3, FALSE) + SUM($H$4:H4) + 1)</f>
        <v>C</v>
      </c>
      <c r="J6" s="21" t="str">
        <f>IF(I4=0, "", INDEX($Y$2:$AX$15,VLOOKUP($F$4, $B$2:$D$34, 2, FALSE) + SUBSTITUTE(SUBSTITUTE(J3, "♯", ""),"♭","") - 1, VLOOKUP($F$4, $B$2:$D$34, 3, FALSE) + SUM($H$4:I4) + 1))</f>
        <v>D♭</v>
      </c>
      <c r="K6" s="21" t="str">
        <f>IF(J4=0, "", INDEX($Y$2:$AX$15,VLOOKUP($F$4, $B$2:$D$34, 2, FALSE) + SUBSTITUTE(SUBSTITUTE(K3, "♯", ""),"♭","") - 1, VLOOKUP($F$4, $B$2:$D$34, 3, FALSE) + SUM($H$4:J4) + 1))</f>
        <v>E♭</v>
      </c>
      <c r="L6" s="21" t="str">
        <f>IF(K4=0, "", INDEX($Y$2:$AX$15,VLOOKUP($F$4, $B$2:$D$34, 2, FALSE) + SUBSTITUTE(SUBSTITUTE(L3, "♯", ""),"♭","") - 1, VLOOKUP($F$4, $B$2:$D$34, 3, FALSE) + SUM($H$4:K4) + 1))</f>
        <v>F</v>
      </c>
      <c r="M6" s="21" t="str">
        <f>IF(L4=0, "", INDEX($Y$2:$AX$15,VLOOKUP($F$4, $B$2:$D$34, 2, FALSE) + SUBSTITUTE(SUBSTITUTE(M3, "♯", ""),"♭","") - 1, VLOOKUP($F$4, $B$2:$D$34, 3, FALSE) + SUM($H$4:L4) + 1))</f>
        <v>G♭</v>
      </c>
      <c r="N6" s="21" t="str">
        <f>IF(M4=0, "", INDEX($Y$2:$AX$15,VLOOKUP($F$4, $B$2:$D$34, 2, FALSE) + SUBSTITUTE(SUBSTITUTE(N3, "♯", ""),"♭","") - 1, VLOOKUP($F$4, $B$2:$D$34, 3, FALSE) + SUM($H$4:M4) + 1))</f>
        <v>A♭</v>
      </c>
      <c r="O6" s="107" t="str">
        <f>IF(N4=0, "", INDEX($Y$2:$AX$15,VLOOKUP($F$4, $B$2:$D$34, 2, FALSE) + SUBSTITUTE(SUBSTITUTE(O3, "♯", ""),"♭","") - 1, VLOOKUP($F$4, $B$2:$D$34, 3, FALSE) + SUM($H$4:N4) + 1))</f>
        <v>B♭</v>
      </c>
      <c r="X6" s="100">
        <v>5</v>
      </c>
      <c r="Y6" s="22"/>
      <c r="Z6" s="22"/>
      <c r="AA6" s="22"/>
      <c r="AB6" s="22"/>
      <c r="AC6" s="22"/>
      <c r="AD6" s="22" t="s">
        <v>52</v>
      </c>
      <c r="AE6" s="22" t="s">
        <v>53</v>
      </c>
      <c r="AF6" s="22" t="s">
        <v>14</v>
      </c>
      <c r="AG6" s="22" t="s">
        <v>68</v>
      </c>
      <c r="AH6" s="22" t="s">
        <v>69</v>
      </c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3"/>
      <c r="AZ6" s="33" t="s">
        <v>101</v>
      </c>
      <c r="BA6" t="s">
        <v>99</v>
      </c>
      <c r="BB6" s="7" t="s">
        <v>102</v>
      </c>
      <c r="BC6" s="7" t="s">
        <v>103</v>
      </c>
      <c r="BD6" s="7" t="s">
        <v>104</v>
      </c>
      <c r="BE6" s="7" t="s">
        <v>102</v>
      </c>
      <c r="BF6" s="7" t="s">
        <v>105</v>
      </c>
      <c r="BG6" s="7" t="s">
        <v>144</v>
      </c>
      <c r="BH6" s="7" t="s">
        <v>106</v>
      </c>
      <c r="BI6" s="7" t="s">
        <v>148</v>
      </c>
      <c r="BJ6" s="7" t="s">
        <v>100</v>
      </c>
      <c r="BK6" s="7" t="s">
        <v>107</v>
      </c>
      <c r="BL6" s="7" t="s">
        <v>106</v>
      </c>
      <c r="BM6" s="7" t="s">
        <v>94</v>
      </c>
    </row>
    <row r="7" spans="1:66" ht="21.75" thickTop="1" x14ac:dyDescent="0.25">
      <c r="A7" s="102" t="s">
        <v>62</v>
      </c>
      <c r="B7" s="9" t="s">
        <v>15</v>
      </c>
      <c r="C7" s="9">
        <v>7</v>
      </c>
      <c r="D7" s="11">
        <v>11</v>
      </c>
      <c r="H7" s="143" t="s">
        <v>37</v>
      </c>
      <c r="I7" s="143"/>
      <c r="J7" s="143"/>
      <c r="K7" s="143"/>
      <c r="L7" s="143"/>
      <c r="M7" s="143"/>
      <c r="N7" s="143"/>
      <c r="O7" s="143"/>
      <c r="X7" s="100">
        <v>6</v>
      </c>
      <c r="Y7" s="22"/>
      <c r="Z7" s="22"/>
      <c r="AA7" s="22"/>
      <c r="AB7" s="22"/>
      <c r="AC7" s="22"/>
      <c r="AD7" s="22"/>
      <c r="AE7" s="22"/>
      <c r="AF7" s="22" t="s">
        <v>54</v>
      </c>
      <c r="AG7" s="22" t="s">
        <v>55</v>
      </c>
      <c r="AH7" s="22" t="s">
        <v>13</v>
      </c>
      <c r="AI7" s="22" t="s">
        <v>70</v>
      </c>
      <c r="AJ7" s="22" t="s">
        <v>71</v>
      </c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3"/>
      <c r="AZ7" s="36" t="s">
        <v>108</v>
      </c>
      <c r="BA7" t="s">
        <v>109</v>
      </c>
      <c r="BB7" s="7" t="s">
        <v>92</v>
      </c>
      <c r="BC7" s="7" t="s">
        <v>100</v>
      </c>
      <c r="BD7" s="7" t="s">
        <v>94</v>
      </c>
      <c r="BE7" s="7" t="s">
        <v>91</v>
      </c>
      <c r="BF7" s="7"/>
      <c r="BG7" s="7"/>
      <c r="BH7" s="7"/>
      <c r="BI7" s="7"/>
      <c r="BJ7" s="7"/>
      <c r="BK7" s="7"/>
      <c r="BL7" s="7"/>
      <c r="BM7" s="7"/>
    </row>
    <row r="8" spans="1:66" ht="21.75" thickBot="1" x14ac:dyDescent="0.3">
      <c r="A8" s="103" t="s">
        <v>49</v>
      </c>
      <c r="B8" s="9" t="s">
        <v>72</v>
      </c>
      <c r="C8" s="9">
        <v>7</v>
      </c>
      <c r="D8" s="11">
        <v>0</v>
      </c>
      <c r="H8" s="144"/>
      <c r="I8" s="144"/>
      <c r="J8" s="144"/>
      <c r="K8" s="144"/>
      <c r="L8" s="144"/>
      <c r="M8" s="144"/>
      <c r="N8" s="144"/>
      <c r="O8" s="144"/>
      <c r="X8" s="100">
        <v>7</v>
      </c>
      <c r="Y8" s="22" t="s">
        <v>72</v>
      </c>
      <c r="Z8" s="22" t="s">
        <v>73</v>
      </c>
      <c r="AA8" s="22"/>
      <c r="AB8" s="22"/>
      <c r="AC8" s="22"/>
      <c r="AD8" s="22"/>
      <c r="AE8" s="22"/>
      <c r="AF8" s="22"/>
      <c r="AG8" s="22"/>
      <c r="AH8" s="22" t="s">
        <v>56</v>
      </c>
      <c r="AI8" s="22" t="s">
        <v>57</v>
      </c>
      <c r="AJ8" s="22" t="s">
        <v>15</v>
      </c>
      <c r="AK8" s="22" t="s">
        <v>72</v>
      </c>
      <c r="AL8" s="22" t="s">
        <v>73</v>
      </c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3"/>
      <c r="AZ8" s="36" t="s">
        <v>110</v>
      </c>
      <c r="BA8" t="s">
        <v>99</v>
      </c>
      <c r="BB8" s="7" t="s">
        <v>111</v>
      </c>
      <c r="BC8" s="7" t="s">
        <v>107</v>
      </c>
      <c r="BD8" s="7" t="s">
        <v>91</v>
      </c>
      <c r="BE8" s="7" t="s">
        <v>91</v>
      </c>
      <c r="BF8" s="7"/>
      <c r="BG8" s="7"/>
      <c r="BH8" s="7"/>
      <c r="BI8" s="7"/>
      <c r="BJ8" s="7"/>
      <c r="BK8" s="7"/>
      <c r="BL8" s="7"/>
      <c r="BM8" s="7"/>
    </row>
    <row r="9" spans="1:66" ht="21.75" thickTop="1" x14ac:dyDescent="0.25">
      <c r="A9" s="103" t="s">
        <v>17</v>
      </c>
      <c r="B9" s="9" t="s">
        <v>73</v>
      </c>
      <c r="C9" s="9">
        <v>7</v>
      </c>
      <c r="D9" s="11">
        <v>13</v>
      </c>
      <c r="H9" s="120" t="s">
        <v>74</v>
      </c>
      <c r="I9" s="18">
        <v>1</v>
      </c>
      <c r="J9" s="18">
        <v>2</v>
      </c>
      <c r="K9" s="18">
        <v>3</v>
      </c>
      <c r="L9" s="18">
        <v>4</v>
      </c>
      <c r="M9" s="18">
        <v>5</v>
      </c>
      <c r="N9" s="18">
        <v>6</v>
      </c>
      <c r="O9" s="104">
        <v>7</v>
      </c>
      <c r="X9" s="100">
        <v>8</v>
      </c>
      <c r="Y9" s="22" t="s">
        <v>0</v>
      </c>
      <c r="Z9" s="22" t="s">
        <v>60</v>
      </c>
      <c r="AA9" s="22" t="s">
        <v>61</v>
      </c>
      <c r="AB9" s="22" t="s">
        <v>61</v>
      </c>
      <c r="AC9" s="22"/>
      <c r="AD9" s="22"/>
      <c r="AE9" s="22"/>
      <c r="AF9" s="22"/>
      <c r="AG9" s="22"/>
      <c r="AH9" s="22"/>
      <c r="AI9" s="22" t="s">
        <v>58</v>
      </c>
      <c r="AJ9" s="22" t="s">
        <v>59</v>
      </c>
      <c r="AK9" s="22" t="s">
        <v>0</v>
      </c>
      <c r="AL9" s="22" t="s">
        <v>60</v>
      </c>
      <c r="AM9" s="22" t="s">
        <v>61</v>
      </c>
      <c r="AN9" s="22" t="s">
        <v>61</v>
      </c>
      <c r="AO9" s="22"/>
      <c r="AP9" s="22"/>
      <c r="AQ9" s="22"/>
      <c r="AR9" s="22"/>
      <c r="AS9" s="22"/>
      <c r="AT9" s="22"/>
      <c r="AU9" s="22"/>
      <c r="AV9" s="22"/>
      <c r="AW9" s="22"/>
      <c r="AX9" s="23"/>
      <c r="AZ9" s="36" t="s">
        <v>112</v>
      </c>
      <c r="BA9" t="s">
        <v>113</v>
      </c>
      <c r="BB9" s="7" t="s">
        <v>114</v>
      </c>
      <c r="BC9" s="7" t="s">
        <v>94</v>
      </c>
      <c r="BD9" s="7" t="s">
        <v>114</v>
      </c>
      <c r="BE9" s="7" t="s">
        <v>115</v>
      </c>
      <c r="BF9" s="7" t="s">
        <v>114</v>
      </c>
      <c r="BG9" s="7" t="s">
        <v>94</v>
      </c>
      <c r="BH9" s="7" t="s">
        <v>114</v>
      </c>
      <c r="BI9" s="7" t="s">
        <v>115</v>
      </c>
      <c r="BJ9" s="7" t="s">
        <v>114</v>
      </c>
      <c r="BK9" s="7" t="s">
        <v>94</v>
      </c>
      <c r="BL9" s="7" t="s">
        <v>114</v>
      </c>
      <c r="BM9" s="7"/>
    </row>
    <row r="10" spans="1:66" x14ac:dyDescent="0.25">
      <c r="A10" s="103" t="s">
        <v>10</v>
      </c>
      <c r="B10" s="9" t="s">
        <v>57</v>
      </c>
      <c r="C10" s="9">
        <v>7</v>
      </c>
      <c r="D10" s="9">
        <v>10</v>
      </c>
      <c r="H10" s="121" t="s">
        <v>43</v>
      </c>
      <c r="I10" s="9">
        <f>IF(VLOOKUP($G$6,$P$19:$W$40, 1+I2, FALSE) = 0, I2, VLOOKUP($G$6,$P$19:$W$40, 1+I2, FALSE))</f>
        <v>1</v>
      </c>
      <c r="J10" s="9" t="str">
        <f>IF(I11=0,"",IF(VLOOKUP($G$6,$P$19:$W$40,1+J2,FALSE)=0,J2,VLOOKUP($G$6,$P$19:$W$40,1+J2,FALSE)))</f>
        <v/>
      </c>
      <c r="K10" s="9" t="str">
        <f t="shared" ref="K10:O10" si="2">IF(J11=0,"",IF(VLOOKUP($G$6,$P$19:$W$40,1+K2,FALSE)=0,K2,VLOOKUP($G$6,$P$19:$W$40,1+K2,FALSE)))</f>
        <v>♭3</v>
      </c>
      <c r="L10" s="9">
        <f t="shared" si="2"/>
        <v>4</v>
      </c>
      <c r="M10" s="9">
        <f t="shared" si="2"/>
        <v>5</v>
      </c>
      <c r="N10" s="9" t="str">
        <f t="shared" si="2"/>
        <v/>
      </c>
      <c r="O10" s="9" t="str">
        <f t="shared" si="2"/>
        <v>♭7</v>
      </c>
      <c r="X10" s="100">
        <v>9</v>
      </c>
      <c r="Y10" s="22" t="s">
        <v>46</v>
      </c>
      <c r="Z10" s="22" t="s">
        <v>47</v>
      </c>
      <c r="AA10" s="22" t="s">
        <v>11</v>
      </c>
      <c r="AB10" s="22" t="s">
        <v>62</v>
      </c>
      <c r="AC10" s="22" t="s">
        <v>63</v>
      </c>
      <c r="AD10" s="22"/>
      <c r="AE10" s="22"/>
      <c r="AF10" s="22"/>
      <c r="AG10" s="22"/>
      <c r="AH10" s="22"/>
      <c r="AI10" s="22"/>
      <c r="AJ10" s="22"/>
      <c r="AK10" s="22" t="s">
        <v>46</v>
      </c>
      <c r="AL10" s="22" t="s">
        <v>47</v>
      </c>
      <c r="AM10" s="22" t="s">
        <v>11</v>
      </c>
      <c r="AN10" s="22" t="s">
        <v>62</v>
      </c>
      <c r="AO10" s="22" t="s">
        <v>63</v>
      </c>
      <c r="AP10" s="22"/>
      <c r="AQ10" s="22"/>
      <c r="AR10" s="22"/>
      <c r="AS10" s="22"/>
      <c r="AT10" s="22"/>
      <c r="AU10" s="22"/>
      <c r="AV10" s="22"/>
      <c r="AW10" s="22"/>
      <c r="AX10" s="23"/>
      <c r="AZ10" s="36" t="s">
        <v>116</v>
      </c>
      <c r="BA10" t="s">
        <v>113</v>
      </c>
      <c r="BB10" s="7" t="s">
        <v>114</v>
      </c>
      <c r="BC10" s="7" t="s">
        <v>94</v>
      </c>
      <c r="BD10" s="7" t="s">
        <v>114</v>
      </c>
      <c r="BE10" s="7" t="s">
        <v>115</v>
      </c>
      <c r="BF10" s="7" t="s">
        <v>117</v>
      </c>
      <c r="BG10" s="7" t="s">
        <v>115</v>
      </c>
      <c r="BH10" s="7" t="s">
        <v>91</v>
      </c>
      <c r="BI10" s="7" t="s">
        <v>94</v>
      </c>
      <c r="BJ10" s="7" t="s">
        <v>114</v>
      </c>
      <c r="BK10" s="7"/>
      <c r="BL10" s="7"/>
      <c r="BM10" s="7"/>
    </row>
    <row r="11" spans="1:66" x14ac:dyDescent="0.25">
      <c r="A11" s="103" t="s">
        <v>64</v>
      </c>
      <c r="B11" s="9" t="s">
        <v>56</v>
      </c>
      <c r="C11" s="9">
        <v>7</v>
      </c>
      <c r="D11" s="11">
        <v>9</v>
      </c>
      <c r="H11" s="19" t="s">
        <v>75</v>
      </c>
      <c r="I11" s="9">
        <f>VLOOKUP($G$6, Model!$H$19:$O$40, Model!I2 + 1, FALSE)</f>
        <v>0</v>
      </c>
      <c r="J11" s="9">
        <f>VLOOKUP($G$6, Model!$H$19:$O$40, Model!J2 + 1, FALSE)</f>
        <v>3</v>
      </c>
      <c r="K11" s="9">
        <f>VLOOKUP($G$6, Model!$H$19:$O$40, Model!K2 + 1, FALSE)</f>
        <v>2</v>
      </c>
      <c r="L11" s="9">
        <f>VLOOKUP($G$6, Model!$H$19:$O$40, Model!L2 + 1, FALSE)</f>
        <v>2</v>
      </c>
      <c r="M11" s="9">
        <f>VLOOKUP($G$6, Model!$H$19:$O$40, Model!M2 + 1, FALSE)</f>
        <v>0</v>
      </c>
      <c r="N11" s="9">
        <f>VLOOKUP($G$6, Model!$H$19:$O$40, Model!N2 + 1, FALSE)</f>
        <v>3</v>
      </c>
      <c r="O11" s="105">
        <f>VLOOKUP($G$6, Model!$H$19:$O$40, Model!O2 + 1, FALSE)</f>
        <v>2</v>
      </c>
      <c r="X11" s="100">
        <v>10</v>
      </c>
      <c r="Y11" s="22"/>
      <c r="Z11" s="22"/>
      <c r="AA11" s="22" t="s">
        <v>48</v>
      </c>
      <c r="AB11" s="22" t="s">
        <v>49</v>
      </c>
      <c r="AC11" s="22" t="s">
        <v>10</v>
      </c>
      <c r="AD11" s="22" t="s">
        <v>64</v>
      </c>
      <c r="AE11" s="22" t="s">
        <v>65</v>
      </c>
      <c r="AF11" s="22"/>
      <c r="AG11" s="22"/>
      <c r="AH11" s="22"/>
      <c r="AI11" s="22"/>
      <c r="AJ11" s="22"/>
      <c r="AK11" s="22"/>
      <c r="AL11" s="22"/>
      <c r="AM11" s="22" t="s">
        <v>48</v>
      </c>
      <c r="AN11" s="22" t="s">
        <v>49</v>
      </c>
      <c r="AO11" s="22" t="s">
        <v>10</v>
      </c>
      <c r="AP11" s="22" t="s">
        <v>64</v>
      </c>
      <c r="AQ11" s="22" t="s">
        <v>65</v>
      </c>
      <c r="AR11" s="22"/>
      <c r="AS11" s="22"/>
      <c r="AT11" s="22"/>
      <c r="AU11" s="22"/>
      <c r="AV11" s="22"/>
      <c r="AW11" s="22"/>
      <c r="AX11" s="23"/>
      <c r="AZ11" s="36" t="s">
        <v>118</v>
      </c>
      <c r="BA11" t="s">
        <v>99</v>
      </c>
      <c r="BB11" s="7" t="s">
        <v>111</v>
      </c>
      <c r="BC11" s="7" t="s">
        <v>107</v>
      </c>
      <c r="BD11" s="7" t="s">
        <v>102</v>
      </c>
      <c r="BE11" s="7"/>
      <c r="BF11" s="7"/>
      <c r="BG11" s="7"/>
      <c r="BH11" s="7"/>
      <c r="BI11" s="7"/>
      <c r="BJ11" s="7"/>
      <c r="BK11" s="7"/>
      <c r="BL11" s="7"/>
      <c r="BM11" s="7"/>
    </row>
    <row r="12" spans="1:66" x14ac:dyDescent="0.25">
      <c r="A12" s="103" t="s">
        <v>51</v>
      </c>
      <c r="B12" s="9" t="s">
        <v>0</v>
      </c>
      <c r="C12" s="9">
        <v>1</v>
      </c>
      <c r="D12" s="12">
        <v>0</v>
      </c>
      <c r="H12" s="19" t="s">
        <v>76</v>
      </c>
      <c r="I12" s="97">
        <f t="shared" ref="I12:O12" si="3">IFERROR(VLOOKUP(I13, $B$2:$D$37, 3, FALSE), "")</f>
        <v>0</v>
      </c>
      <c r="J12" s="97" t="str">
        <f t="shared" si="3"/>
        <v/>
      </c>
      <c r="K12" s="97">
        <f t="shared" si="3"/>
        <v>3</v>
      </c>
      <c r="L12" s="97">
        <f t="shared" si="3"/>
        <v>5</v>
      </c>
      <c r="M12" s="97">
        <f t="shared" si="3"/>
        <v>7</v>
      </c>
      <c r="N12" s="97" t="str">
        <f t="shared" si="3"/>
        <v/>
      </c>
      <c r="O12" s="106">
        <f t="shared" si="3"/>
        <v>10</v>
      </c>
      <c r="X12" s="100">
        <v>11</v>
      </c>
      <c r="Y12" s="22"/>
      <c r="Z12" s="22"/>
      <c r="AA12" s="22"/>
      <c r="AB12" s="22" t="s">
        <v>50</v>
      </c>
      <c r="AC12" s="22" t="s">
        <v>51</v>
      </c>
      <c r="AD12" s="22" t="s">
        <v>22</v>
      </c>
      <c r="AE12" s="22" t="s">
        <v>66</v>
      </c>
      <c r="AF12" s="22" t="s">
        <v>67</v>
      </c>
      <c r="AG12" s="22"/>
      <c r="AH12" s="22"/>
      <c r="AI12" s="22"/>
      <c r="AJ12" s="22"/>
      <c r="AK12" s="22"/>
      <c r="AL12" s="22"/>
      <c r="AM12" s="22"/>
      <c r="AN12" s="22" t="s">
        <v>50</v>
      </c>
      <c r="AO12" s="22" t="s">
        <v>51</v>
      </c>
      <c r="AP12" s="22" t="s">
        <v>22</v>
      </c>
      <c r="AQ12" s="22" t="s">
        <v>66</v>
      </c>
      <c r="AR12" s="22" t="s">
        <v>67</v>
      </c>
      <c r="AS12" s="22"/>
      <c r="AT12" s="22"/>
      <c r="AU12" s="22"/>
      <c r="AV12" s="22"/>
      <c r="AW12" s="22"/>
      <c r="AX12" s="23"/>
      <c r="AZ12" s="36" t="s">
        <v>119</v>
      </c>
      <c r="BA12" t="s">
        <v>99</v>
      </c>
      <c r="BB12" s="7" t="s">
        <v>120</v>
      </c>
      <c r="BC12" s="7" t="s">
        <v>121</v>
      </c>
      <c r="BD12" s="7" t="s">
        <v>122</v>
      </c>
      <c r="BE12" s="7" t="s">
        <v>122</v>
      </c>
      <c r="BF12" s="7" t="s">
        <v>123</v>
      </c>
      <c r="BG12" s="7" t="s">
        <v>124</v>
      </c>
      <c r="BH12" s="7" t="s">
        <v>125</v>
      </c>
      <c r="BI12" s="7" t="s">
        <v>126</v>
      </c>
      <c r="BJ12" s="7"/>
      <c r="BK12" s="7"/>
      <c r="BL12" s="7"/>
      <c r="BM12" s="7"/>
    </row>
    <row r="13" spans="1:66" ht="21.75" thickBot="1" x14ac:dyDescent="0.3">
      <c r="A13" s="103" t="s">
        <v>22</v>
      </c>
      <c r="B13" s="9" t="s">
        <v>60</v>
      </c>
      <c r="C13" s="9">
        <v>1</v>
      </c>
      <c r="D13" s="11">
        <v>1</v>
      </c>
      <c r="H13" s="20" t="s">
        <v>37</v>
      </c>
      <c r="I13" s="21" t="str">
        <f>INDEX($Y$2:$AX$15,VLOOKUP($F$6, $B$2:$D$34, 2, FALSE) + SUBSTITUTE(SUBSTITUTE(I10, "♯", ""),"♭","") - 1, VLOOKUP($F$6, $B$2:$D$34, 3,FALSE) + SUM($H$11:H11) + 1)</f>
        <v>C</v>
      </c>
      <c r="J13" s="21" t="str">
        <f>IF(I11=0, "", INDEX($Y$2:$AX$15,VLOOKUP($F$6, $B$2:$D$34, 2, FALSE) + SUBSTITUTE(SUBSTITUTE(J10, "♯", ""),"♭","") - 1, VLOOKUP($F$6, $B$2:$D$34, 3, FALSE) + SUM($H$11:I11) + 1))</f>
        <v/>
      </c>
      <c r="K13" s="21" t="str">
        <f>IF(J11=0, "", INDEX($Y$2:$AX$15,VLOOKUP($F$6, $B$2:$D$34, 2, FALSE) + SUBSTITUTE(SUBSTITUTE(K10, "♯", ""),"♭","") - 1, VLOOKUP($F$6, $B$2:$D$34, 3, FALSE) + SUM($H$11:J11) + 1))</f>
        <v>E♭</v>
      </c>
      <c r="L13" s="21" t="str">
        <f>IF(K11=0, "", INDEX($Y$2:$AX$15,VLOOKUP($F$6, $B$2:$D$34, 2, FALSE) + SUBSTITUTE(SUBSTITUTE(L10, "♯", ""),"♭","") - 1, VLOOKUP($F$6, $B$2:$D$34, 3, FALSE) + SUM($H$11:K11) + 1))</f>
        <v>F</v>
      </c>
      <c r="M13" s="21" t="str">
        <f>IF(L11=0, "", INDEX($Y$2:$AX$15,VLOOKUP($F$6, $B$2:$D$34, 2, FALSE) + SUBSTITUTE(SUBSTITUTE(M10, "♯", ""),"♭","") - 1, VLOOKUP($F$6, $B$2:$D$34, 3, FALSE) + SUM($H$11:L11) + 1))</f>
        <v>G</v>
      </c>
      <c r="N13" s="21" t="str">
        <f>IF(M11=0, "", INDEX($Y$2:$AX$15,VLOOKUP($F$6, $B$2:$D$34, 2, FALSE) + SUBSTITUTE(SUBSTITUTE(N10, "♯", ""),"♭","") - 1, VLOOKUP($F$6, $B$2:$D$34, 3, FALSE) + SUM($H$11:M11) + 1))</f>
        <v/>
      </c>
      <c r="O13" s="107" t="str">
        <f>IF(N11=0, "", INDEX($Y$2:$AX$15,VLOOKUP($F$6, $B$2:$D$34, 2, FALSE) + SUBSTITUTE(SUBSTITUTE(O10, "♯", ""),"♭","") - 1, VLOOKUP($F$6, $B$2:$D$34, 3, FALSE) + SUM($H$11:N11) + 1))</f>
        <v>B♭</v>
      </c>
      <c r="X13" s="100">
        <v>12</v>
      </c>
      <c r="Y13" s="22"/>
      <c r="Z13" s="22"/>
      <c r="AA13" s="22"/>
      <c r="AB13" s="22"/>
      <c r="AC13" s="22"/>
      <c r="AD13" s="22" t="s">
        <v>52</v>
      </c>
      <c r="AE13" s="22" t="s">
        <v>53</v>
      </c>
      <c r="AF13" s="22" t="s">
        <v>14</v>
      </c>
      <c r="AG13" s="22" t="s">
        <v>68</v>
      </c>
      <c r="AH13" s="22" t="s">
        <v>69</v>
      </c>
      <c r="AI13" s="22"/>
      <c r="AJ13" s="22"/>
      <c r="AK13" s="22"/>
      <c r="AL13" s="22"/>
      <c r="AM13" s="22"/>
      <c r="AN13" s="22"/>
      <c r="AO13" s="22"/>
      <c r="AP13" s="22" t="s">
        <v>52</v>
      </c>
      <c r="AQ13" s="22" t="s">
        <v>53</v>
      </c>
      <c r="AR13" s="22" t="s">
        <v>14</v>
      </c>
      <c r="AS13" s="22" t="s">
        <v>68</v>
      </c>
      <c r="AT13" s="22" t="s">
        <v>69</v>
      </c>
      <c r="AU13" s="22"/>
      <c r="AV13" s="22"/>
      <c r="AW13" s="22"/>
      <c r="AX13" s="23"/>
      <c r="AZ13" s="36" t="s">
        <v>127</v>
      </c>
      <c r="BA13" t="s">
        <v>128</v>
      </c>
      <c r="BB13" s="7" t="s">
        <v>102</v>
      </c>
      <c r="BC13" s="7" t="s">
        <v>97</v>
      </c>
      <c r="BD13" s="7" t="s">
        <v>102</v>
      </c>
      <c r="BE13" s="7" t="s">
        <v>106</v>
      </c>
      <c r="BF13" s="7" t="s">
        <v>100</v>
      </c>
      <c r="BG13" s="7" t="s">
        <v>106</v>
      </c>
      <c r="BH13" s="7" t="s">
        <v>145</v>
      </c>
      <c r="BI13" s="7" t="s">
        <v>146</v>
      </c>
      <c r="BJ13" s="7" t="s">
        <v>145</v>
      </c>
      <c r="BK13" s="7" t="s">
        <v>147</v>
      </c>
      <c r="BL13" s="7" t="s">
        <v>129</v>
      </c>
      <c r="BM13" s="7" t="s">
        <v>147</v>
      </c>
      <c r="BN13" s="7" t="s">
        <v>102</v>
      </c>
    </row>
    <row r="14" spans="1:66" ht="21.75" thickTop="1" x14ac:dyDescent="0.25">
      <c r="A14" s="103" t="s">
        <v>66</v>
      </c>
      <c r="B14" s="9" t="s">
        <v>61</v>
      </c>
      <c r="C14" s="9">
        <v>1</v>
      </c>
      <c r="D14" s="11">
        <v>2</v>
      </c>
      <c r="X14" s="100">
        <v>13</v>
      </c>
      <c r="Y14" s="22"/>
      <c r="Z14" s="22"/>
      <c r="AA14" s="22"/>
      <c r="AB14" s="22"/>
      <c r="AC14" s="22"/>
      <c r="AD14" s="22"/>
      <c r="AE14" s="22"/>
      <c r="AF14" s="22" t="s">
        <v>54</v>
      </c>
      <c r="AG14" s="22" t="s">
        <v>55</v>
      </c>
      <c r="AH14" s="22" t="s">
        <v>13</v>
      </c>
      <c r="AI14" s="22" t="s">
        <v>70</v>
      </c>
      <c r="AJ14" s="22" t="s">
        <v>71</v>
      </c>
      <c r="AK14" s="22"/>
      <c r="AL14" s="23"/>
      <c r="AM14" s="22"/>
      <c r="AN14" s="22"/>
      <c r="AO14" s="22"/>
      <c r="AP14" s="22"/>
      <c r="AQ14" s="22"/>
      <c r="AR14" s="22" t="s">
        <v>54</v>
      </c>
      <c r="AS14" s="22" t="s">
        <v>55</v>
      </c>
      <c r="AT14" s="22" t="s">
        <v>13</v>
      </c>
      <c r="AU14" s="22" t="s">
        <v>70</v>
      </c>
      <c r="AV14" s="22" t="s">
        <v>71</v>
      </c>
      <c r="AW14" s="22"/>
      <c r="AX14" s="23"/>
      <c r="AZ14" s="36" t="s">
        <v>130</v>
      </c>
      <c r="BA14" t="s">
        <v>131</v>
      </c>
      <c r="BB14" s="7" t="s">
        <v>91</v>
      </c>
      <c r="BC14" s="7" t="s">
        <v>94</v>
      </c>
      <c r="BD14" s="7" t="s">
        <v>92</v>
      </c>
      <c r="BE14" s="7" t="s">
        <v>97</v>
      </c>
      <c r="BF14" s="7" t="s">
        <v>132</v>
      </c>
      <c r="BG14" s="7" t="s">
        <v>91</v>
      </c>
      <c r="BH14" s="7" t="s">
        <v>93</v>
      </c>
      <c r="BI14" s="7" t="s">
        <v>94</v>
      </c>
      <c r="BJ14" s="7"/>
      <c r="BK14" s="7"/>
      <c r="BL14" s="7"/>
      <c r="BM14" s="7"/>
    </row>
    <row r="15" spans="1:66" ht="21.75" thickBot="1" x14ac:dyDescent="0.3">
      <c r="A15" s="103" t="s">
        <v>53</v>
      </c>
      <c r="B15" s="9" t="s">
        <v>59</v>
      </c>
      <c r="C15" s="9">
        <v>8</v>
      </c>
      <c r="D15" s="11">
        <v>11</v>
      </c>
      <c r="X15" s="101">
        <v>14</v>
      </c>
      <c r="Y15" s="24"/>
      <c r="Z15" s="24"/>
      <c r="AA15" s="24"/>
      <c r="AB15" s="24"/>
      <c r="AC15" s="24"/>
      <c r="AD15" s="24"/>
      <c r="AE15" s="24"/>
      <c r="AF15" s="24"/>
      <c r="AG15" s="24"/>
      <c r="AH15" s="24" t="s">
        <v>56</v>
      </c>
      <c r="AI15" s="24" t="s">
        <v>57</v>
      </c>
      <c r="AJ15" s="24" t="s">
        <v>15</v>
      </c>
      <c r="AK15" s="24" t="s">
        <v>72</v>
      </c>
      <c r="AL15" s="25" t="s">
        <v>73</v>
      </c>
      <c r="AM15" s="24"/>
      <c r="AN15" s="24"/>
      <c r="AO15" s="24"/>
      <c r="AP15" s="24"/>
      <c r="AQ15" s="24"/>
      <c r="AR15" s="24"/>
      <c r="AS15" s="24"/>
      <c r="AT15" s="24" t="s">
        <v>56</v>
      </c>
      <c r="AU15" s="24" t="s">
        <v>57</v>
      </c>
      <c r="AV15" s="24" t="s">
        <v>15</v>
      </c>
      <c r="AW15" s="24" t="s">
        <v>72</v>
      </c>
      <c r="AX15" s="25" t="s">
        <v>73</v>
      </c>
      <c r="AZ15" s="36" t="s">
        <v>133</v>
      </c>
      <c r="BA15" t="s">
        <v>134</v>
      </c>
      <c r="BB15" s="7" t="s">
        <v>114</v>
      </c>
      <c r="BC15" s="7" t="s">
        <v>115</v>
      </c>
      <c r="BD15" s="7" t="s">
        <v>114</v>
      </c>
      <c r="BE15" s="7" t="s">
        <v>94</v>
      </c>
      <c r="BF15" s="7" t="s">
        <v>117</v>
      </c>
      <c r="BG15" s="7" t="s">
        <v>115</v>
      </c>
      <c r="BH15" s="7" t="s">
        <v>114</v>
      </c>
      <c r="BI15" s="7" t="s">
        <v>94</v>
      </c>
      <c r="BJ15" s="7" t="s">
        <v>114</v>
      </c>
      <c r="BK15" s="7"/>
      <c r="BL15" s="7"/>
      <c r="BM15" s="7"/>
    </row>
    <row r="16" spans="1:66" ht="21.75" thickTop="1" x14ac:dyDescent="0.25">
      <c r="A16" s="103" t="s">
        <v>14</v>
      </c>
      <c r="B16" s="9" t="s">
        <v>58</v>
      </c>
      <c r="C16" s="9">
        <v>8</v>
      </c>
      <c r="D16" s="11">
        <v>10</v>
      </c>
      <c r="AE16" s="3"/>
      <c r="AF16" s="3"/>
      <c r="AG16" s="3"/>
      <c r="AH16" s="3"/>
      <c r="AI16" s="3"/>
      <c r="AZ16" s="36" t="s">
        <v>135</v>
      </c>
      <c r="BA16" t="s">
        <v>134</v>
      </c>
      <c r="BB16" s="7" t="s">
        <v>91</v>
      </c>
      <c r="BC16" s="7" t="s">
        <v>93</v>
      </c>
      <c r="BD16" s="7" t="s">
        <v>91</v>
      </c>
      <c r="BE16" s="7" t="s">
        <v>94</v>
      </c>
      <c r="BF16" s="7" t="s">
        <v>91</v>
      </c>
      <c r="BG16" s="7" t="s">
        <v>93</v>
      </c>
      <c r="BH16" s="7" t="s">
        <v>91</v>
      </c>
      <c r="BI16" s="7" t="s">
        <v>94</v>
      </c>
      <c r="BJ16" s="7" t="s">
        <v>91</v>
      </c>
      <c r="BK16" s="7"/>
      <c r="BL16" s="7"/>
      <c r="BM16" s="7"/>
    </row>
    <row r="17" spans="1:65" ht="21.75" thickBot="1" x14ac:dyDescent="0.3">
      <c r="A17" s="103" t="s">
        <v>68</v>
      </c>
      <c r="B17" s="9" t="s">
        <v>11</v>
      </c>
      <c r="C17" s="9">
        <v>2</v>
      </c>
      <c r="D17" s="11">
        <v>2</v>
      </c>
      <c r="AZ17" s="36" t="s">
        <v>136</v>
      </c>
      <c r="BA17" t="s">
        <v>137</v>
      </c>
      <c r="BB17" s="7" t="s">
        <v>91</v>
      </c>
      <c r="BC17" s="7" t="s">
        <v>94</v>
      </c>
      <c r="BD17" s="7" t="s">
        <v>138</v>
      </c>
      <c r="BE17" s="7" t="s">
        <v>93</v>
      </c>
      <c r="BF17" s="7"/>
      <c r="BG17" s="7"/>
      <c r="BH17" s="7"/>
      <c r="BI17" s="7"/>
      <c r="BJ17" s="7"/>
      <c r="BK17" s="7"/>
      <c r="BL17" s="7"/>
      <c r="BM17" s="7"/>
    </row>
    <row r="18" spans="1:65" ht="21.75" thickTop="1" x14ac:dyDescent="0.25">
      <c r="A18" s="103" t="s">
        <v>55</v>
      </c>
      <c r="B18" s="9" t="s">
        <v>62</v>
      </c>
      <c r="C18" s="9">
        <v>2</v>
      </c>
      <c r="D18" s="11">
        <v>3</v>
      </c>
      <c r="H18" s="122" t="s">
        <v>18</v>
      </c>
      <c r="I18" s="126" t="s">
        <v>193</v>
      </c>
      <c r="J18" s="126" t="s">
        <v>194</v>
      </c>
      <c r="K18" s="126" t="s">
        <v>195</v>
      </c>
      <c r="L18" s="126" t="s">
        <v>196</v>
      </c>
      <c r="M18" s="126" t="s">
        <v>197</v>
      </c>
      <c r="N18" s="126" t="s">
        <v>198</v>
      </c>
      <c r="O18" s="129" t="s">
        <v>199</v>
      </c>
      <c r="P18" s="122" t="s">
        <v>43</v>
      </c>
      <c r="Q18" s="123">
        <v>1</v>
      </c>
      <c r="R18" s="123">
        <v>2</v>
      </c>
      <c r="S18" s="123">
        <v>3</v>
      </c>
      <c r="T18" s="123">
        <v>4</v>
      </c>
      <c r="U18" s="123">
        <v>5</v>
      </c>
      <c r="V18" s="123">
        <v>6</v>
      </c>
      <c r="W18" s="124">
        <v>7</v>
      </c>
      <c r="AZ18" s="36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</row>
    <row r="19" spans="1:65" x14ac:dyDescent="0.25">
      <c r="A19" s="103" t="s">
        <v>13</v>
      </c>
      <c r="B19" s="9" t="s">
        <v>63</v>
      </c>
      <c r="C19" s="9">
        <v>2</v>
      </c>
      <c r="D19" s="11">
        <v>4</v>
      </c>
      <c r="H19" s="108" t="s">
        <v>139</v>
      </c>
      <c r="I19" s="9">
        <v>2</v>
      </c>
      <c r="J19" s="9">
        <v>2</v>
      </c>
      <c r="K19" s="9">
        <v>1</v>
      </c>
      <c r="L19" s="9">
        <v>2</v>
      </c>
      <c r="M19" s="9">
        <v>2</v>
      </c>
      <c r="N19" s="9">
        <v>2</v>
      </c>
      <c r="O19" s="109">
        <v>1</v>
      </c>
      <c r="P19" s="108" t="s">
        <v>139</v>
      </c>
      <c r="Q19" s="6"/>
      <c r="R19" s="6"/>
      <c r="S19" s="6"/>
      <c r="T19" s="6"/>
      <c r="U19" s="6"/>
      <c r="V19" s="6"/>
      <c r="W19" s="116"/>
    </row>
    <row r="20" spans="1:65" x14ac:dyDescent="0.25">
      <c r="A20" s="103" t="s">
        <v>70</v>
      </c>
      <c r="B20" s="9" t="s">
        <v>47</v>
      </c>
      <c r="C20" s="9">
        <v>2</v>
      </c>
      <c r="D20" s="11">
        <v>1</v>
      </c>
      <c r="H20" s="108" t="s">
        <v>24</v>
      </c>
      <c r="I20" s="9">
        <v>2</v>
      </c>
      <c r="J20" s="9">
        <v>1</v>
      </c>
      <c r="K20" s="9">
        <v>2</v>
      </c>
      <c r="L20" s="9">
        <v>2</v>
      </c>
      <c r="M20" s="9">
        <v>2</v>
      </c>
      <c r="N20" s="9">
        <v>1</v>
      </c>
      <c r="O20" s="109">
        <v>2</v>
      </c>
      <c r="P20" s="108" t="s">
        <v>24</v>
      </c>
      <c r="Q20" s="6"/>
      <c r="R20" s="6"/>
      <c r="S20" s="6" t="s">
        <v>79</v>
      </c>
      <c r="T20" s="6"/>
      <c r="U20" s="6"/>
      <c r="V20" s="6"/>
      <c r="W20" s="116" t="s">
        <v>81</v>
      </c>
    </row>
    <row r="21" spans="1:65" x14ac:dyDescent="0.25">
      <c r="A21" s="103" t="s">
        <v>57</v>
      </c>
      <c r="B21" s="9" t="s">
        <v>46</v>
      </c>
      <c r="C21" s="9">
        <v>2</v>
      </c>
      <c r="D21" s="11">
        <v>0</v>
      </c>
      <c r="H21" s="108" t="s">
        <v>25</v>
      </c>
      <c r="I21" s="9">
        <v>1</v>
      </c>
      <c r="J21" s="9">
        <v>2</v>
      </c>
      <c r="K21" s="9">
        <v>2</v>
      </c>
      <c r="L21" s="9">
        <v>2</v>
      </c>
      <c r="M21" s="9">
        <v>1</v>
      </c>
      <c r="N21" s="9">
        <v>2</v>
      </c>
      <c r="O21" s="109">
        <v>2</v>
      </c>
      <c r="P21" s="108" t="s">
        <v>25</v>
      </c>
      <c r="Q21" s="6"/>
      <c r="R21" s="6" t="s">
        <v>83</v>
      </c>
      <c r="S21" s="6" t="s">
        <v>79</v>
      </c>
      <c r="T21" s="6"/>
      <c r="U21" s="6"/>
      <c r="V21" s="6" t="s">
        <v>82</v>
      </c>
      <c r="W21" s="116" t="s">
        <v>81</v>
      </c>
    </row>
    <row r="22" spans="1:65" x14ac:dyDescent="0.25">
      <c r="A22" s="103" t="s">
        <v>15</v>
      </c>
      <c r="B22" s="9" t="s">
        <v>10</v>
      </c>
      <c r="C22" s="9">
        <v>3</v>
      </c>
      <c r="D22" s="11">
        <v>4</v>
      </c>
      <c r="H22" s="108" t="s">
        <v>23</v>
      </c>
      <c r="I22" s="9">
        <v>2</v>
      </c>
      <c r="J22" s="9">
        <v>2</v>
      </c>
      <c r="K22" s="9">
        <v>2</v>
      </c>
      <c r="L22" s="9">
        <v>1</v>
      </c>
      <c r="M22" s="9">
        <v>2</v>
      </c>
      <c r="N22" s="9">
        <v>2</v>
      </c>
      <c r="O22" s="109">
        <v>1</v>
      </c>
      <c r="P22" s="108" t="s">
        <v>23</v>
      </c>
      <c r="Q22" s="6"/>
      <c r="R22" s="6"/>
      <c r="S22" s="6"/>
      <c r="T22" s="6" t="s">
        <v>84</v>
      </c>
      <c r="U22" s="6"/>
      <c r="V22" s="6"/>
      <c r="W22" s="116"/>
    </row>
    <row r="23" spans="1:65" x14ac:dyDescent="0.25">
      <c r="A23" s="103" t="s">
        <v>72</v>
      </c>
      <c r="B23" s="9" t="s">
        <v>64</v>
      </c>
      <c r="C23" s="9">
        <v>3</v>
      </c>
      <c r="D23" s="11">
        <v>5</v>
      </c>
      <c r="H23" s="108" t="s">
        <v>20</v>
      </c>
      <c r="I23" s="9">
        <v>2</v>
      </c>
      <c r="J23" s="9">
        <v>2</v>
      </c>
      <c r="K23" s="9">
        <v>1</v>
      </c>
      <c r="L23" s="9">
        <v>2</v>
      </c>
      <c r="M23" s="9">
        <v>2</v>
      </c>
      <c r="N23" s="9">
        <v>1</v>
      </c>
      <c r="O23" s="109">
        <v>2</v>
      </c>
      <c r="P23" s="108" t="s">
        <v>20</v>
      </c>
      <c r="Q23" s="6"/>
      <c r="R23" s="6"/>
      <c r="S23" s="6"/>
      <c r="T23" s="6"/>
      <c r="U23" s="6"/>
      <c r="V23" s="6"/>
      <c r="W23" s="116" t="s">
        <v>81</v>
      </c>
    </row>
    <row r="24" spans="1:65" x14ac:dyDescent="0.25">
      <c r="B24" s="9" t="s">
        <v>64</v>
      </c>
      <c r="C24" s="9">
        <v>3</v>
      </c>
      <c r="D24" s="11">
        <v>5</v>
      </c>
      <c r="H24" s="108" t="s">
        <v>167</v>
      </c>
      <c r="I24" s="9">
        <v>2</v>
      </c>
      <c r="J24" s="9">
        <v>1</v>
      </c>
      <c r="K24" s="9">
        <v>2</v>
      </c>
      <c r="L24" s="9">
        <v>2</v>
      </c>
      <c r="M24" s="9">
        <v>1</v>
      </c>
      <c r="N24" s="9">
        <v>2</v>
      </c>
      <c r="O24" s="109">
        <v>2</v>
      </c>
      <c r="P24" s="108" t="s">
        <v>167</v>
      </c>
      <c r="Q24" s="6"/>
      <c r="R24" s="6"/>
      <c r="S24" s="6" t="s">
        <v>79</v>
      </c>
      <c r="T24" s="6"/>
      <c r="U24" s="6"/>
      <c r="V24" s="6" t="s">
        <v>82</v>
      </c>
      <c r="W24" s="116" t="s">
        <v>81</v>
      </c>
    </row>
    <row r="25" spans="1:65" x14ac:dyDescent="0.25">
      <c r="B25" s="9" t="s">
        <v>65</v>
      </c>
      <c r="C25" s="9">
        <v>3</v>
      </c>
      <c r="D25" s="11">
        <v>6</v>
      </c>
      <c r="H25" s="108" t="s">
        <v>26</v>
      </c>
      <c r="I25" s="9">
        <v>1</v>
      </c>
      <c r="J25" s="9">
        <v>2</v>
      </c>
      <c r="K25" s="9">
        <v>2</v>
      </c>
      <c r="L25" s="9">
        <v>1</v>
      </c>
      <c r="M25" s="9">
        <v>2</v>
      </c>
      <c r="N25" s="9">
        <v>2</v>
      </c>
      <c r="O25" s="109">
        <v>2</v>
      </c>
      <c r="P25" s="108" t="s">
        <v>26</v>
      </c>
      <c r="Q25" s="6"/>
      <c r="R25" s="6" t="s">
        <v>83</v>
      </c>
      <c r="S25" s="6" t="s">
        <v>79</v>
      </c>
      <c r="T25" s="6"/>
      <c r="U25" s="6" t="s">
        <v>80</v>
      </c>
      <c r="V25" s="6" t="s">
        <v>82</v>
      </c>
      <c r="W25" s="116" t="s">
        <v>81</v>
      </c>
    </row>
    <row r="26" spans="1:65" x14ac:dyDescent="0.25">
      <c r="B26" s="9" t="s">
        <v>49</v>
      </c>
      <c r="C26" s="9">
        <v>3</v>
      </c>
      <c r="D26" s="11">
        <v>3</v>
      </c>
      <c r="H26" s="108" t="s">
        <v>42</v>
      </c>
      <c r="I26" s="9">
        <v>0</v>
      </c>
      <c r="J26" s="9">
        <v>3</v>
      </c>
      <c r="K26" s="9">
        <v>2</v>
      </c>
      <c r="L26" s="9">
        <v>1</v>
      </c>
      <c r="M26" s="9">
        <v>1</v>
      </c>
      <c r="N26" s="9">
        <v>3</v>
      </c>
      <c r="O26" s="109">
        <v>1</v>
      </c>
      <c r="P26" s="108" t="s">
        <v>42</v>
      </c>
      <c r="Q26" s="6"/>
      <c r="R26" s="6"/>
      <c r="S26" s="6" t="s">
        <v>79</v>
      </c>
      <c r="T26" s="6"/>
      <c r="U26" s="6" t="s">
        <v>80</v>
      </c>
      <c r="V26" s="6">
        <v>5</v>
      </c>
      <c r="W26" s="116" t="s">
        <v>81</v>
      </c>
    </row>
    <row r="27" spans="1:65" x14ac:dyDescent="0.25">
      <c r="B27" s="9" t="s">
        <v>48</v>
      </c>
      <c r="C27" s="9">
        <v>3</v>
      </c>
      <c r="D27" s="11">
        <v>2</v>
      </c>
      <c r="H27" s="108" t="s">
        <v>86</v>
      </c>
      <c r="I27" s="9">
        <v>0</v>
      </c>
      <c r="J27" s="9">
        <v>3</v>
      </c>
      <c r="K27" s="9">
        <v>2</v>
      </c>
      <c r="L27" s="9">
        <v>2</v>
      </c>
      <c r="M27" s="9">
        <v>0</v>
      </c>
      <c r="N27" s="9">
        <v>3</v>
      </c>
      <c r="O27" s="109">
        <v>2</v>
      </c>
      <c r="P27" s="108" t="s">
        <v>86</v>
      </c>
      <c r="Q27" s="6"/>
      <c r="R27" s="6"/>
      <c r="S27" s="6" t="s">
        <v>79</v>
      </c>
      <c r="T27" s="6"/>
      <c r="U27" s="6"/>
      <c r="V27" s="6"/>
      <c r="W27" s="116" t="s">
        <v>81</v>
      </c>
    </row>
    <row r="28" spans="1:65" x14ac:dyDescent="0.25">
      <c r="B28" s="9" t="s">
        <v>22</v>
      </c>
      <c r="C28" s="9">
        <v>4</v>
      </c>
      <c r="D28" s="11">
        <v>5</v>
      </c>
      <c r="H28" s="108" t="s">
        <v>85</v>
      </c>
      <c r="I28" s="9">
        <v>2</v>
      </c>
      <c r="J28" s="9">
        <v>2</v>
      </c>
      <c r="K28" s="9">
        <v>0</v>
      </c>
      <c r="L28" s="9">
        <v>3</v>
      </c>
      <c r="M28" s="9">
        <v>2</v>
      </c>
      <c r="N28" s="9">
        <v>0</v>
      </c>
      <c r="O28" s="109">
        <v>2</v>
      </c>
      <c r="P28" s="108" t="s">
        <v>85</v>
      </c>
      <c r="Q28" s="6"/>
      <c r="R28" s="6"/>
      <c r="S28" s="6"/>
      <c r="T28" s="6"/>
      <c r="U28" s="6"/>
      <c r="V28" s="6"/>
      <c r="W28" s="116"/>
    </row>
    <row r="29" spans="1:65" x14ac:dyDescent="0.25">
      <c r="B29" s="9" t="s">
        <v>66</v>
      </c>
      <c r="C29" s="9">
        <v>4</v>
      </c>
      <c r="D29" s="11">
        <v>6</v>
      </c>
      <c r="H29" s="108" t="s">
        <v>39</v>
      </c>
      <c r="I29" s="9">
        <v>2</v>
      </c>
      <c r="J29" s="9">
        <v>1</v>
      </c>
      <c r="K29" s="9">
        <v>2</v>
      </c>
      <c r="L29" s="9">
        <v>2</v>
      </c>
      <c r="M29" s="9">
        <v>1</v>
      </c>
      <c r="N29" s="9">
        <v>3</v>
      </c>
      <c r="O29" s="109">
        <v>1</v>
      </c>
      <c r="P29" s="108" t="s">
        <v>39</v>
      </c>
      <c r="Q29" s="6"/>
      <c r="R29" s="6"/>
      <c r="S29" s="6" t="s">
        <v>79</v>
      </c>
      <c r="T29" s="6"/>
      <c r="U29" s="6"/>
      <c r="V29" s="6" t="s">
        <v>82</v>
      </c>
      <c r="W29" s="116"/>
    </row>
    <row r="30" spans="1:65" x14ac:dyDescent="0.25">
      <c r="B30" s="9" t="s">
        <v>67</v>
      </c>
      <c r="C30" s="9">
        <v>4</v>
      </c>
      <c r="D30" s="11">
        <v>7</v>
      </c>
      <c r="H30" s="108" t="s">
        <v>182</v>
      </c>
      <c r="I30" s="9">
        <v>2</v>
      </c>
      <c r="J30" s="9">
        <v>2</v>
      </c>
      <c r="K30" s="9">
        <v>1</v>
      </c>
      <c r="L30" s="9">
        <v>2</v>
      </c>
      <c r="M30" s="9">
        <v>1</v>
      </c>
      <c r="N30" s="9">
        <v>3</v>
      </c>
      <c r="O30" s="109">
        <v>1</v>
      </c>
      <c r="P30" s="108" t="s">
        <v>182</v>
      </c>
      <c r="Q30" s="6"/>
      <c r="R30" s="6"/>
      <c r="S30" s="6"/>
      <c r="T30" s="6"/>
      <c r="U30" s="6"/>
      <c r="V30" s="6" t="s">
        <v>82</v>
      </c>
      <c r="W30" s="116"/>
    </row>
    <row r="31" spans="1:65" x14ac:dyDescent="0.25">
      <c r="B31" s="9" t="s">
        <v>51</v>
      </c>
      <c r="C31" s="9">
        <v>4</v>
      </c>
      <c r="D31" s="11">
        <v>4</v>
      </c>
      <c r="H31" s="108" t="s">
        <v>38</v>
      </c>
      <c r="I31" s="9">
        <v>2</v>
      </c>
      <c r="J31" s="9">
        <v>1</v>
      </c>
      <c r="K31" s="9">
        <v>2</v>
      </c>
      <c r="L31" s="9">
        <v>2</v>
      </c>
      <c r="M31" s="9">
        <v>2</v>
      </c>
      <c r="N31" s="9">
        <v>2</v>
      </c>
      <c r="O31" s="109">
        <v>1</v>
      </c>
      <c r="P31" s="108" t="s">
        <v>38</v>
      </c>
      <c r="Q31" s="6"/>
      <c r="R31" s="6"/>
      <c r="S31" s="6" t="s">
        <v>79</v>
      </c>
      <c r="T31" s="6"/>
      <c r="U31" s="6"/>
      <c r="V31" s="6"/>
      <c r="W31" s="116"/>
    </row>
    <row r="32" spans="1:65" x14ac:dyDescent="0.25">
      <c r="B32" s="9" t="s">
        <v>50</v>
      </c>
      <c r="C32" s="9">
        <v>4</v>
      </c>
      <c r="D32" s="11">
        <v>3</v>
      </c>
      <c r="H32" s="108" t="s">
        <v>190</v>
      </c>
      <c r="I32" s="9">
        <v>1</v>
      </c>
      <c r="J32" s="9">
        <v>3</v>
      </c>
      <c r="K32" s="9">
        <v>1</v>
      </c>
      <c r="L32" s="9">
        <v>2</v>
      </c>
      <c r="M32" s="9">
        <v>1</v>
      </c>
      <c r="N32" s="9">
        <v>3</v>
      </c>
      <c r="O32" s="109">
        <v>1</v>
      </c>
      <c r="P32" s="108" t="s">
        <v>190</v>
      </c>
      <c r="Q32" s="6"/>
      <c r="R32" s="6" t="s">
        <v>83</v>
      </c>
      <c r="S32" s="6"/>
      <c r="T32" s="6"/>
      <c r="U32" s="6"/>
      <c r="V32" s="6" t="s">
        <v>82</v>
      </c>
      <c r="W32" s="116"/>
    </row>
    <row r="33" spans="2:23" x14ac:dyDescent="0.25">
      <c r="B33" s="9" t="s">
        <v>14</v>
      </c>
      <c r="C33" s="9">
        <v>5</v>
      </c>
      <c r="D33" s="5">
        <v>7</v>
      </c>
      <c r="H33" s="108" t="s">
        <v>185</v>
      </c>
      <c r="I33" s="9">
        <v>3</v>
      </c>
      <c r="J33" s="9">
        <v>1</v>
      </c>
      <c r="K33" s="9">
        <v>2</v>
      </c>
      <c r="L33" s="9">
        <v>1</v>
      </c>
      <c r="M33" s="9">
        <v>2</v>
      </c>
      <c r="N33" s="9">
        <v>1</v>
      </c>
      <c r="O33" s="109">
        <v>2</v>
      </c>
      <c r="P33" s="108" t="s">
        <v>185</v>
      </c>
      <c r="Q33" s="6"/>
      <c r="R33" s="6" t="s">
        <v>164</v>
      </c>
      <c r="S33" s="6"/>
      <c r="T33" s="6" t="s">
        <v>84</v>
      </c>
      <c r="U33" s="6"/>
      <c r="V33" s="6"/>
      <c r="W33" s="116" t="s">
        <v>81</v>
      </c>
    </row>
    <row r="34" spans="2:23" x14ac:dyDescent="0.25">
      <c r="B34" s="9" t="s">
        <v>53</v>
      </c>
      <c r="C34" s="9">
        <v>5</v>
      </c>
      <c r="D34" s="11">
        <v>6</v>
      </c>
      <c r="H34" s="108" t="s">
        <v>168</v>
      </c>
      <c r="I34" s="9">
        <v>1</v>
      </c>
      <c r="J34" s="9">
        <v>3</v>
      </c>
      <c r="K34" s="9">
        <v>1</v>
      </c>
      <c r="L34" s="9">
        <v>1</v>
      </c>
      <c r="M34" s="9">
        <v>2</v>
      </c>
      <c r="N34" s="9">
        <v>3</v>
      </c>
      <c r="O34" s="109">
        <v>1</v>
      </c>
      <c r="P34" s="108" t="s">
        <v>168</v>
      </c>
      <c r="Q34" s="6"/>
      <c r="R34" s="6" t="s">
        <v>83</v>
      </c>
      <c r="S34" s="6"/>
      <c r="T34" s="6"/>
      <c r="U34" s="6" t="s">
        <v>80</v>
      </c>
      <c r="V34" s="6" t="s">
        <v>82</v>
      </c>
      <c r="W34" s="116"/>
    </row>
    <row r="35" spans="2:23" x14ac:dyDescent="0.25">
      <c r="B35" s="9" t="s">
        <v>52</v>
      </c>
      <c r="C35" s="9">
        <v>5</v>
      </c>
      <c r="D35" s="5">
        <v>5</v>
      </c>
      <c r="H35" s="108" t="s">
        <v>174</v>
      </c>
      <c r="I35" s="9">
        <v>1</v>
      </c>
      <c r="J35" s="9">
        <v>2</v>
      </c>
      <c r="K35" s="9">
        <v>2</v>
      </c>
      <c r="L35" s="9">
        <v>2</v>
      </c>
      <c r="M35" s="9">
        <v>2</v>
      </c>
      <c r="N35" s="9">
        <v>2</v>
      </c>
      <c r="O35" s="109">
        <v>1</v>
      </c>
      <c r="P35" s="108" t="s">
        <v>174</v>
      </c>
      <c r="Q35" s="6"/>
      <c r="R35" s="6" t="s">
        <v>83</v>
      </c>
      <c r="S35" s="6" t="s">
        <v>79</v>
      </c>
      <c r="T35" s="6"/>
      <c r="U35" s="6"/>
      <c r="V35" s="6"/>
      <c r="W35" s="116"/>
    </row>
    <row r="36" spans="2:23" x14ac:dyDescent="0.25">
      <c r="B36" s="5" t="s">
        <v>68</v>
      </c>
      <c r="C36" s="5">
        <v>5</v>
      </c>
      <c r="D36" s="5">
        <v>8</v>
      </c>
      <c r="H36" s="108" t="s">
        <v>175</v>
      </c>
      <c r="I36" s="9">
        <v>1</v>
      </c>
      <c r="J36" s="9">
        <v>2</v>
      </c>
      <c r="K36" s="9">
        <v>2</v>
      </c>
      <c r="L36" s="9">
        <v>2</v>
      </c>
      <c r="M36" s="9">
        <v>1</v>
      </c>
      <c r="N36" s="9">
        <v>3</v>
      </c>
      <c r="O36" s="109">
        <v>1</v>
      </c>
      <c r="P36" s="108" t="s">
        <v>175</v>
      </c>
      <c r="Q36" s="6"/>
      <c r="R36" s="6" t="s">
        <v>83</v>
      </c>
      <c r="S36" s="6" t="s">
        <v>79</v>
      </c>
      <c r="T36" s="6"/>
      <c r="U36" s="6"/>
      <c r="V36" s="6" t="s">
        <v>82</v>
      </c>
      <c r="W36" s="116"/>
    </row>
    <row r="37" spans="2:23" x14ac:dyDescent="0.25">
      <c r="B37" s="5" t="s">
        <v>69</v>
      </c>
      <c r="C37" s="5">
        <v>5</v>
      </c>
      <c r="D37" s="5">
        <v>9</v>
      </c>
      <c r="H37" s="108" t="s">
        <v>142</v>
      </c>
      <c r="I37" s="9">
        <v>0</v>
      </c>
      <c r="J37" s="9">
        <v>3</v>
      </c>
      <c r="K37" s="9">
        <v>0</v>
      </c>
      <c r="L37" s="9">
        <v>3</v>
      </c>
      <c r="M37" s="9">
        <v>0</v>
      </c>
      <c r="N37" s="9">
        <v>3</v>
      </c>
      <c r="O37" s="109">
        <v>2</v>
      </c>
      <c r="P37" s="108" t="s">
        <v>142</v>
      </c>
      <c r="Q37" s="6"/>
      <c r="R37" s="6"/>
      <c r="S37" s="6" t="s">
        <v>79</v>
      </c>
      <c r="T37" s="6"/>
      <c r="U37" s="6" t="s">
        <v>80</v>
      </c>
      <c r="V37" s="6"/>
      <c r="W37" s="116" t="s">
        <v>143</v>
      </c>
    </row>
    <row r="38" spans="2:23" x14ac:dyDescent="0.25">
      <c r="H38" s="108" t="s">
        <v>161</v>
      </c>
      <c r="I38" s="9">
        <v>3</v>
      </c>
      <c r="J38" s="9">
        <v>1</v>
      </c>
      <c r="K38" s="9">
        <v>0</v>
      </c>
      <c r="L38" s="9">
        <v>3</v>
      </c>
      <c r="M38" s="9">
        <v>1</v>
      </c>
      <c r="N38" s="9">
        <v>3</v>
      </c>
      <c r="O38" s="109">
        <v>1</v>
      </c>
      <c r="P38" s="108" t="s">
        <v>161</v>
      </c>
      <c r="Q38" s="6"/>
      <c r="R38" s="6" t="s">
        <v>164</v>
      </c>
      <c r="S38" s="6"/>
      <c r="T38" s="6"/>
      <c r="U38" s="6"/>
      <c r="V38" s="6" t="s">
        <v>163</v>
      </c>
      <c r="W38" s="116"/>
    </row>
    <row r="39" spans="2:23" x14ac:dyDescent="0.25">
      <c r="H39" s="108" t="s">
        <v>140</v>
      </c>
      <c r="I39" s="9">
        <v>0</v>
      </c>
      <c r="J39" s="9">
        <v>4</v>
      </c>
      <c r="K39" s="9">
        <v>0</v>
      </c>
      <c r="L39" s="9">
        <v>3</v>
      </c>
      <c r="M39" s="9">
        <v>0</v>
      </c>
      <c r="N39" s="9">
        <v>4</v>
      </c>
      <c r="O39" s="109">
        <v>1</v>
      </c>
      <c r="P39" s="108" t="s">
        <v>140</v>
      </c>
      <c r="Q39" s="6"/>
      <c r="R39" s="6"/>
      <c r="S39" s="6"/>
      <c r="T39" s="6"/>
      <c r="U39" s="6"/>
      <c r="V39" s="6"/>
      <c r="W39" s="116"/>
    </row>
    <row r="40" spans="2:23" ht="21.75" thickBot="1" x14ac:dyDescent="0.3">
      <c r="H40" s="111" t="s">
        <v>141</v>
      </c>
      <c r="I40" s="112">
        <v>0</v>
      </c>
      <c r="J40" s="112">
        <v>3</v>
      </c>
      <c r="K40" s="112">
        <v>0</v>
      </c>
      <c r="L40" s="112">
        <v>4</v>
      </c>
      <c r="M40" s="112">
        <v>0</v>
      </c>
      <c r="N40" s="112">
        <v>3</v>
      </c>
      <c r="O40" s="113">
        <v>2</v>
      </c>
      <c r="P40" s="111" t="s">
        <v>141</v>
      </c>
      <c r="Q40" s="127"/>
      <c r="R40" s="127"/>
      <c r="S40" s="127" t="s">
        <v>79</v>
      </c>
      <c r="T40" s="127"/>
      <c r="U40" s="127"/>
      <c r="V40" s="127"/>
      <c r="W40" s="128" t="s">
        <v>81</v>
      </c>
    </row>
    <row r="41" spans="2:23" ht="21.75" thickTop="1" x14ac:dyDescent="0.25"/>
    <row r="42" spans="2:23" ht="21.75" thickBot="1" x14ac:dyDescent="0.3"/>
    <row r="43" spans="2:23" ht="21.75" thickTop="1" x14ac:dyDescent="0.25">
      <c r="H43" s="122" t="s">
        <v>159</v>
      </c>
      <c r="I43" s="123">
        <v>1</v>
      </c>
      <c r="J43" s="123">
        <v>2</v>
      </c>
      <c r="K43" s="123">
        <v>3</v>
      </c>
      <c r="L43" s="123">
        <v>4</v>
      </c>
      <c r="M43" s="123">
        <v>5</v>
      </c>
      <c r="N43" s="123">
        <v>6</v>
      </c>
      <c r="O43" s="124">
        <v>7</v>
      </c>
      <c r="P43" s="122" t="s">
        <v>149</v>
      </c>
      <c r="Q43" s="123">
        <v>1</v>
      </c>
      <c r="R43" s="123">
        <v>2</v>
      </c>
      <c r="S43" s="123">
        <v>3</v>
      </c>
      <c r="T43" s="123">
        <v>4</v>
      </c>
      <c r="U43" s="123">
        <v>5</v>
      </c>
      <c r="V43" s="123">
        <v>6</v>
      </c>
      <c r="W43" s="124">
        <v>7</v>
      </c>
    </row>
    <row r="44" spans="2:23" x14ac:dyDescent="0.25">
      <c r="H44" s="108" t="s">
        <v>139</v>
      </c>
      <c r="I44" s="9" t="b">
        <v>1</v>
      </c>
      <c r="J44" s="9" t="b">
        <v>0</v>
      </c>
      <c r="K44" s="9" t="b">
        <v>1</v>
      </c>
      <c r="L44" s="9" t="b">
        <v>0</v>
      </c>
      <c r="M44" s="9" t="b">
        <v>0</v>
      </c>
      <c r="N44" s="9" t="b">
        <v>1</v>
      </c>
      <c r="O44" s="109" t="b">
        <v>1</v>
      </c>
      <c r="P44" s="108" t="s">
        <v>139</v>
      </c>
      <c r="Q44" s="99" t="s">
        <v>152</v>
      </c>
      <c r="R44" s="99" t="s">
        <v>151</v>
      </c>
      <c r="S44" s="98" t="s">
        <v>151</v>
      </c>
      <c r="T44" s="98" t="s">
        <v>152</v>
      </c>
      <c r="U44" s="98">
        <v>7</v>
      </c>
      <c r="V44" s="98" t="s">
        <v>151</v>
      </c>
      <c r="W44" s="114" t="s">
        <v>158</v>
      </c>
    </row>
    <row r="45" spans="2:23" x14ac:dyDescent="0.25">
      <c r="H45" s="108" t="s">
        <v>24</v>
      </c>
      <c r="I45" s="9" t="b">
        <v>1</v>
      </c>
      <c r="J45" s="9" t="b">
        <v>0</v>
      </c>
      <c r="K45" s="9" t="b">
        <v>1</v>
      </c>
      <c r="L45" s="9" t="b">
        <v>0</v>
      </c>
      <c r="M45" s="9" t="b">
        <v>0</v>
      </c>
      <c r="N45" s="9" t="b">
        <v>1</v>
      </c>
      <c r="O45" s="109" t="b">
        <v>1</v>
      </c>
      <c r="P45" s="108" t="s">
        <v>24</v>
      </c>
      <c r="Q45" s="99" t="s">
        <v>151</v>
      </c>
      <c r="R45" s="99" t="s">
        <v>151</v>
      </c>
      <c r="S45" s="99" t="s">
        <v>152</v>
      </c>
      <c r="T45" s="98">
        <v>7</v>
      </c>
      <c r="U45" s="98" t="s">
        <v>151</v>
      </c>
      <c r="V45" s="98" t="s">
        <v>158</v>
      </c>
      <c r="W45" s="115" t="s">
        <v>152</v>
      </c>
    </row>
    <row r="46" spans="2:23" x14ac:dyDescent="0.25">
      <c r="H46" s="108" t="s">
        <v>25</v>
      </c>
      <c r="I46" s="9" t="b">
        <v>1</v>
      </c>
      <c r="J46" s="9" t="b">
        <v>1</v>
      </c>
      <c r="K46" s="9" t="b">
        <v>1</v>
      </c>
      <c r="L46" s="9" t="b">
        <v>0</v>
      </c>
      <c r="M46" s="9" t="b">
        <v>0</v>
      </c>
      <c r="N46" s="9" t="b">
        <v>1</v>
      </c>
      <c r="O46" s="109" t="b">
        <v>1</v>
      </c>
      <c r="P46" s="108" t="s">
        <v>25</v>
      </c>
      <c r="Q46" s="99" t="s">
        <v>151</v>
      </c>
      <c r="R46" s="99" t="s">
        <v>152</v>
      </c>
      <c r="S46" s="98">
        <v>7</v>
      </c>
      <c r="T46" s="98" t="s">
        <v>151</v>
      </c>
      <c r="U46" s="98" t="s">
        <v>158</v>
      </c>
      <c r="V46" s="99" t="s">
        <v>152</v>
      </c>
      <c r="W46" s="115" t="s">
        <v>151</v>
      </c>
    </row>
    <row r="47" spans="2:23" x14ac:dyDescent="0.25">
      <c r="H47" s="108" t="s">
        <v>23</v>
      </c>
      <c r="I47" s="9" t="b">
        <v>1</v>
      </c>
      <c r="J47" s="9" t="b">
        <v>0</v>
      </c>
      <c r="K47" s="9" t="b">
        <v>1</v>
      </c>
      <c r="L47" s="9" t="b">
        <v>1</v>
      </c>
      <c r="M47" s="9" t="b">
        <v>1</v>
      </c>
      <c r="N47" s="9" t="b">
        <v>0</v>
      </c>
      <c r="O47" s="109" t="b">
        <v>0</v>
      </c>
      <c r="P47" s="108" t="s">
        <v>23</v>
      </c>
      <c r="Q47" s="99" t="s">
        <v>152</v>
      </c>
      <c r="R47" s="98">
        <v>7</v>
      </c>
      <c r="S47" s="98" t="s">
        <v>151</v>
      </c>
      <c r="T47" s="98" t="s">
        <v>158</v>
      </c>
      <c r="U47" s="99" t="s">
        <v>152</v>
      </c>
      <c r="V47" s="99" t="s">
        <v>151</v>
      </c>
      <c r="W47" s="114" t="s">
        <v>151</v>
      </c>
    </row>
    <row r="48" spans="2:23" x14ac:dyDescent="0.25">
      <c r="H48" s="108" t="s">
        <v>20</v>
      </c>
      <c r="I48" s="9" t="b">
        <v>1</v>
      </c>
      <c r="J48" s="9" t="b">
        <v>0</v>
      </c>
      <c r="K48" s="9" t="b">
        <v>1</v>
      </c>
      <c r="L48" s="9" t="b">
        <v>0</v>
      </c>
      <c r="M48" s="9" t="b">
        <v>0</v>
      </c>
      <c r="N48" s="9" t="b">
        <v>0</v>
      </c>
      <c r="O48" s="109" t="b">
        <v>1</v>
      </c>
      <c r="P48" s="108" t="s">
        <v>20</v>
      </c>
      <c r="Q48" s="98">
        <v>7</v>
      </c>
      <c r="R48" s="98" t="s">
        <v>151</v>
      </c>
      <c r="S48" s="98" t="s">
        <v>158</v>
      </c>
      <c r="T48" s="99" t="s">
        <v>152</v>
      </c>
      <c r="U48" s="99" t="s">
        <v>151</v>
      </c>
      <c r="V48" s="98" t="s">
        <v>151</v>
      </c>
      <c r="W48" s="115" t="s">
        <v>152</v>
      </c>
    </row>
    <row r="49" spans="8:23" x14ac:dyDescent="0.25">
      <c r="H49" s="108" t="s">
        <v>167</v>
      </c>
      <c r="I49" s="9" t="b">
        <v>1</v>
      </c>
      <c r="J49" s="9" t="b">
        <v>0</v>
      </c>
      <c r="K49" s="9" t="b">
        <v>1</v>
      </c>
      <c r="L49" s="9" t="b">
        <v>0</v>
      </c>
      <c r="M49" s="9" t="b">
        <v>0</v>
      </c>
      <c r="N49" s="9" t="b">
        <v>1</v>
      </c>
      <c r="O49" s="109" t="b">
        <v>1</v>
      </c>
      <c r="P49" s="108" t="s">
        <v>167</v>
      </c>
      <c r="Q49" s="99" t="s">
        <v>151</v>
      </c>
      <c r="R49" s="99" t="s">
        <v>158</v>
      </c>
      <c r="S49" s="99" t="s">
        <v>152</v>
      </c>
      <c r="T49" s="98" t="s">
        <v>151</v>
      </c>
      <c r="U49" s="98" t="s">
        <v>151</v>
      </c>
      <c r="V49" s="99" t="s">
        <v>152</v>
      </c>
      <c r="W49" s="115">
        <v>7</v>
      </c>
    </row>
    <row r="50" spans="8:23" x14ac:dyDescent="0.25">
      <c r="H50" s="108" t="s">
        <v>26</v>
      </c>
      <c r="I50" s="9" t="b">
        <v>1</v>
      </c>
      <c r="J50" s="9" t="b">
        <v>1</v>
      </c>
      <c r="K50" s="9" t="b">
        <v>1</v>
      </c>
      <c r="L50" s="9" t="b">
        <v>0</v>
      </c>
      <c r="M50" s="9" t="b">
        <v>1</v>
      </c>
      <c r="N50" s="9" t="b">
        <v>0</v>
      </c>
      <c r="O50" s="109" t="b">
        <v>1</v>
      </c>
      <c r="P50" s="108" t="s">
        <v>26</v>
      </c>
      <c r="Q50" s="99" t="s">
        <v>158</v>
      </c>
      <c r="R50" s="99" t="s">
        <v>152</v>
      </c>
      <c r="S50" s="98" t="s">
        <v>151</v>
      </c>
      <c r="T50" s="98" t="s">
        <v>151</v>
      </c>
      <c r="U50" s="99" t="s">
        <v>152</v>
      </c>
      <c r="V50" s="99">
        <v>7</v>
      </c>
      <c r="W50" s="115" t="s">
        <v>151</v>
      </c>
    </row>
    <row r="51" spans="8:23" x14ac:dyDescent="0.25">
      <c r="H51" s="108" t="s">
        <v>42</v>
      </c>
      <c r="I51" s="9" t="b">
        <v>1</v>
      </c>
      <c r="J51" s="9" t="b">
        <v>0</v>
      </c>
      <c r="K51" s="9" t="b">
        <v>1</v>
      </c>
      <c r="L51" s="9" t="b">
        <v>0</v>
      </c>
      <c r="M51" s="9" t="b">
        <v>1</v>
      </c>
      <c r="N51" s="9" t="b">
        <v>0</v>
      </c>
      <c r="O51" s="109" t="b">
        <v>1</v>
      </c>
      <c r="P51" s="108" t="s">
        <v>42</v>
      </c>
      <c r="Q51" s="99" t="s">
        <v>151</v>
      </c>
      <c r="R51" s="99"/>
      <c r="S51" s="99" t="s">
        <v>150</v>
      </c>
      <c r="T51" s="99" t="s">
        <v>154</v>
      </c>
      <c r="U51" s="99" t="s">
        <v>151</v>
      </c>
      <c r="V51" s="99" t="s">
        <v>152</v>
      </c>
      <c r="W51" s="115" t="s">
        <v>151</v>
      </c>
    </row>
    <row r="52" spans="8:23" x14ac:dyDescent="0.25">
      <c r="H52" s="108" t="s">
        <v>86</v>
      </c>
      <c r="I52" s="9" t="b">
        <v>1</v>
      </c>
      <c r="J52" s="9" t="b">
        <v>0</v>
      </c>
      <c r="K52" s="9" t="b">
        <v>1</v>
      </c>
      <c r="L52" s="9" t="b">
        <v>0</v>
      </c>
      <c r="M52" s="9" t="b">
        <v>1</v>
      </c>
      <c r="N52" s="9" t="b">
        <v>0</v>
      </c>
      <c r="O52" s="109" t="b">
        <v>1</v>
      </c>
      <c r="P52" s="108" t="s">
        <v>86</v>
      </c>
      <c r="Q52" s="98" t="s">
        <v>151</v>
      </c>
      <c r="R52" s="99"/>
      <c r="S52" s="99" t="s">
        <v>150</v>
      </c>
      <c r="T52" s="98" t="s">
        <v>157</v>
      </c>
      <c r="U52" s="98" t="s">
        <v>156</v>
      </c>
      <c r="V52" s="99"/>
      <c r="W52" s="115">
        <v>5</v>
      </c>
    </row>
    <row r="53" spans="8:23" x14ac:dyDescent="0.25">
      <c r="H53" s="108" t="s">
        <v>85</v>
      </c>
      <c r="I53" s="9" t="b">
        <v>1</v>
      </c>
      <c r="J53" s="9" t="b">
        <v>0</v>
      </c>
      <c r="K53" s="9" t="b">
        <v>1</v>
      </c>
      <c r="L53" s="9" t="b">
        <v>0</v>
      </c>
      <c r="M53" s="9" t="b">
        <v>1</v>
      </c>
      <c r="N53" s="9" t="b">
        <v>0</v>
      </c>
      <c r="O53" s="109" t="b">
        <v>1</v>
      </c>
      <c r="P53" s="108" t="s">
        <v>85</v>
      </c>
      <c r="Q53" s="98" t="s">
        <v>150</v>
      </c>
      <c r="R53" s="98" t="s">
        <v>157</v>
      </c>
      <c r="S53" s="98" t="s">
        <v>156</v>
      </c>
      <c r="T53" s="99"/>
      <c r="U53" s="99">
        <v>5</v>
      </c>
      <c r="V53" s="98" t="s">
        <v>151</v>
      </c>
      <c r="W53" s="115"/>
    </row>
    <row r="54" spans="8:23" x14ac:dyDescent="0.25">
      <c r="H54" s="108" t="s">
        <v>39</v>
      </c>
      <c r="I54" s="9" t="b">
        <v>1</v>
      </c>
      <c r="J54" s="9" t="b">
        <v>0</v>
      </c>
      <c r="K54" s="9" t="b">
        <v>1</v>
      </c>
      <c r="L54" s="9" t="b">
        <v>0</v>
      </c>
      <c r="M54" s="9" t="b">
        <v>0</v>
      </c>
      <c r="N54" s="9" t="b">
        <v>0</v>
      </c>
      <c r="O54" s="109" t="b">
        <v>1</v>
      </c>
      <c r="P54" s="108" t="s">
        <v>39</v>
      </c>
      <c r="Q54" s="98" t="s">
        <v>169</v>
      </c>
      <c r="R54" s="99" t="s">
        <v>153</v>
      </c>
      <c r="S54" s="99" t="s">
        <v>176</v>
      </c>
      <c r="T54" s="99" t="s">
        <v>151</v>
      </c>
      <c r="U54" s="99">
        <v>7</v>
      </c>
      <c r="V54" s="99" t="s">
        <v>152</v>
      </c>
      <c r="W54" s="115" t="s">
        <v>184</v>
      </c>
    </row>
    <row r="55" spans="8:23" x14ac:dyDescent="0.25">
      <c r="H55" s="108" t="s">
        <v>182</v>
      </c>
      <c r="I55" s="9" t="b">
        <v>1</v>
      </c>
      <c r="J55" s="9" t="b">
        <v>0</v>
      </c>
      <c r="K55" s="9" t="b">
        <v>1</v>
      </c>
      <c r="L55" s="9" t="b">
        <v>0</v>
      </c>
      <c r="M55" s="9" t="b">
        <v>0</v>
      </c>
      <c r="N55" s="9" t="b">
        <v>1</v>
      </c>
      <c r="O55" s="109" t="b">
        <v>1</v>
      </c>
      <c r="P55" s="108" t="s">
        <v>182</v>
      </c>
      <c r="Q55" s="98" t="s">
        <v>152</v>
      </c>
      <c r="R55" s="99" t="s">
        <v>153</v>
      </c>
      <c r="S55" s="99" t="s">
        <v>151</v>
      </c>
      <c r="T55" s="98" t="s">
        <v>169</v>
      </c>
      <c r="U55" s="99" t="s">
        <v>183</v>
      </c>
      <c r="V55" s="99" t="s">
        <v>176</v>
      </c>
      <c r="W55" s="115" t="s">
        <v>184</v>
      </c>
    </row>
    <row r="56" spans="8:23" x14ac:dyDescent="0.25">
      <c r="H56" s="108" t="s">
        <v>38</v>
      </c>
      <c r="I56" s="9" t="b">
        <v>1</v>
      </c>
      <c r="J56" s="9" t="b">
        <v>0</v>
      </c>
      <c r="K56" s="9" t="b">
        <v>1</v>
      </c>
      <c r="L56" s="9" t="b">
        <v>0</v>
      </c>
      <c r="M56" s="9" t="b">
        <v>0</v>
      </c>
      <c r="N56" s="9" t="b">
        <v>0</v>
      </c>
      <c r="O56" s="109" t="b">
        <v>1</v>
      </c>
      <c r="P56" s="108" t="s">
        <v>38</v>
      </c>
      <c r="Q56" s="98" t="s">
        <v>169</v>
      </c>
      <c r="R56" s="98" t="s">
        <v>151</v>
      </c>
      <c r="S56" s="99" t="s">
        <v>155</v>
      </c>
      <c r="T56" s="98">
        <v>7</v>
      </c>
      <c r="U56" s="98">
        <v>7</v>
      </c>
      <c r="V56" s="98" t="s">
        <v>153</v>
      </c>
      <c r="W56" s="114" t="s">
        <v>153</v>
      </c>
    </row>
    <row r="57" spans="8:23" x14ac:dyDescent="0.25">
      <c r="H57" s="110" t="s">
        <v>190</v>
      </c>
      <c r="I57" s="9" t="b">
        <v>1</v>
      </c>
      <c r="J57" s="9" t="b">
        <v>1</v>
      </c>
      <c r="K57" s="9" t="b">
        <v>1</v>
      </c>
      <c r="L57" s="9" t="b">
        <v>0</v>
      </c>
      <c r="M57" s="9" t="b">
        <v>0</v>
      </c>
      <c r="N57" s="9" t="b">
        <v>1</v>
      </c>
      <c r="O57" s="109" t="b">
        <v>1</v>
      </c>
      <c r="P57" s="110" t="s">
        <v>190</v>
      </c>
      <c r="Q57" s="98" t="s">
        <v>152</v>
      </c>
      <c r="R57" s="98" t="s">
        <v>152</v>
      </c>
      <c r="S57" s="98" t="s">
        <v>191</v>
      </c>
      <c r="T57" s="98" t="s">
        <v>169</v>
      </c>
      <c r="U57" s="98" t="s">
        <v>192</v>
      </c>
      <c r="V57" s="98" t="s">
        <v>176</v>
      </c>
      <c r="W57" s="115" t="s">
        <v>181</v>
      </c>
    </row>
    <row r="58" spans="8:23" x14ac:dyDescent="0.25">
      <c r="H58" s="108" t="s">
        <v>185</v>
      </c>
      <c r="I58" s="9" t="b">
        <v>1</v>
      </c>
      <c r="J58" s="9" t="b">
        <v>1</v>
      </c>
      <c r="K58" s="9" t="b">
        <v>1</v>
      </c>
      <c r="L58" s="9" t="b">
        <v>1</v>
      </c>
      <c r="M58" s="9" t="b">
        <v>0</v>
      </c>
      <c r="N58" s="9" t="b">
        <v>0</v>
      </c>
      <c r="O58" s="109" t="b">
        <v>1</v>
      </c>
      <c r="P58" s="108" t="s">
        <v>185</v>
      </c>
      <c r="Q58" s="99" t="s">
        <v>183</v>
      </c>
      <c r="R58" s="99" t="s">
        <v>184</v>
      </c>
      <c r="S58" s="98" t="s">
        <v>186</v>
      </c>
      <c r="T58" s="98" t="s">
        <v>158</v>
      </c>
      <c r="U58" s="98" t="s">
        <v>187</v>
      </c>
      <c r="V58" s="99" t="s">
        <v>151</v>
      </c>
      <c r="W58" s="115" t="s">
        <v>188</v>
      </c>
    </row>
    <row r="59" spans="8:23" x14ac:dyDescent="0.25">
      <c r="H59" s="108" t="s">
        <v>168</v>
      </c>
      <c r="I59" s="9" t="b">
        <v>1</v>
      </c>
      <c r="J59" s="9" t="b">
        <v>1</v>
      </c>
      <c r="K59" s="9" t="b">
        <v>1</v>
      </c>
      <c r="L59" s="9" t="b">
        <v>1</v>
      </c>
      <c r="M59" s="9" t="b">
        <v>0</v>
      </c>
      <c r="N59" s="9" t="b">
        <v>0</v>
      </c>
      <c r="O59" s="109" t="b">
        <v>1</v>
      </c>
      <c r="P59" s="108" t="s">
        <v>168</v>
      </c>
      <c r="Q59" s="98" t="s">
        <v>155</v>
      </c>
      <c r="R59" s="99" t="s">
        <v>152</v>
      </c>
      <c r="S59" s="99" t="s">
        <v>171</v>
      </c>
      <c r="T59" s="98" t="s">
        <v>169</v>
      </c>
      <c r="U59" s="98" t="s">
        <v>170</v>
      </c>
      <c r="V59" s="99" t="s">
        <v>177</v>
      </c>
      <c r="W59" s="115" t="s">
        <v>173</v>
      </c>
    </row>
    <row r="60" spans="8:23" x14ac:dyDescent="0.25">
      <c r="H60" s="108" t="s">
        <v>174</v>
      </c>
      <c r="I60" s="9" t="b">
        <v>1</v>
      </c>
      <c r="J60" s="9" t="b">
        <v>1</v>
      </c>
      <c r="K60" s="9" t="b">
        <v>1</v>
      </c>
      <c r="L60" s="9" t="b">
        <v>0</v>
      </c>
      <c r="M60" s="9" t="b">
        <v>0</v>
      </c>
      <c r="N60" s="9" t="b">
        <v>1</v>
      </c>
      <c r="O60" s="109" t="b">
        <v>1</v>
      </c>
      <c r="P60" s="108" t="s">
        <v>174</v>
      </c>
      <c r="Q60" s="98" t="s">
        <v>169</v>
      </c>
      <c r="R60" s="99" t="s">
        <v>176</v>
      </c>
      <c r="S60" s="99" t="s">
        <v>177</v>
      </c>
      <c r="T60" s="99" t="s">
        <v>172</v>
      </c>
      <c r="U60" s="98" t="s">
        <v>178</v>
      </c>
      <c r="V60" s="99" t="s">
        <v>153</v>
      </c>
      <c r="W60" s="115" t="s">
        <v>179</v>
      </c>
    </row>
    <row r="61" spans="8:23" x14ac:dyDescent="0.25">
      <c r="H61" s="108" t="s">
        <v>175</v>
      </c>
      <c r="I61" s="9" t="b">
        <v>1</v>
      </c>
      <c r="J61" s="9" t="b">
        <v>1</v>
      </c>
      <c r="K61" s="9" t="b">
        <v>1</v>
      </c>
      <c r="L61" s="9" t="b">
        <v>0</v>
      </c>
      <c r="M61" s="9" t="b">
        <v>0</v>
      </c>
      <c r="N61" s="9" t="b">
        <v>1</v>
      </c>
      <c r="O61" s="109" t="b">
        <v>1</v>
      </c>
      <c r="P61" s="108" t="s">
        <v>175</v>
      </c>
      <c r="Q61" s="98" t="s">
        <v>169</v>
      </c>
      <c r="R61" s="99" t="s">
        <v>152</v>
      </c>
      <c r="S61" s="99" t="s">
        <v>180</v>
      </c>
      <c r="T61" s="98" t="s">
        <v>153</v>
      </c>
      <c r="U61" s="98" t="s">
        <v>178</v>
      </c>
      <c r="V61" s="99" t="s">
        <v>152</v>
      </c>
      <c r="W61" s="115" t="s">
        <v>181</v>
      </c>
    </row>
    <row r="62" spans="8:23" x14ac:dyDescent="0.25">
      <c r="H62" s="108" t="s">
        <v>142</v>
      </c>
      <c r="I62" s="9" t="b">
        <v>1</v>
      </c>
      <c r="J62" s="9" t="b">
        <v>0</v>
      </c>
      <c r="K62" s="9" t="b">
        <v>1</v>
      </c>
      <c r="L62" s="9" t="b">
        <v>0</v>
      </c>
      <c r="M62" s="9" t="b">
        <v>1</v>
      </c>
      <c r="N62" s="9" t="b">
        <v>0</v>
      </c>
      <c r="O62" s="109" t="b">
        <v>1</v>
      </c>
      <c r="P62" s="108" t="s">
        <v>142</v>
      </c>
      <c r="Q62" s="99" t="s">
        <v>184</v>
      </c>
      <c r="R62" s="99"/>
      <c r="S62" s="99" t="s">
        <v>184</v>
      </c>
      <c r="T62" s="99"/>
      <c r="U62" s="99" t="s">
        <v>184</v>
      </c>
      <c r="V62" s="99"/>
      <c r="W62" s="115" t="s">
        <v>184</v>
      </c>
    </row>
    <row r="63" spans="8:23" x14ac:dyDescent="0.25">
      <c r="H63" s="108" t="s">
        <v>161</v>
      </c>
      <c r="I63" s="9" t="b">
        <v>1</v>
      </c>
      <c r="J63" s="9" t="b">
        <v>1</v>
      </c>
      <c r="K63" s="9" t="b">
        <v>1</v>
      </c>
      <c r="L63" s="9" t="b">
        <v>0</v>
      </c>
      <c r="M63" s="9" t="b">
        <v>1</v>
      </c>
      <c r="N63" s="9" t="b">
        <v>0</v>
      </c>
      <c r="O63" s="109" t="b">
        <v>1</v>
      </c>
      <c r="P63" s="108" t="s">
        <v>161</v>
      </c>
      <c r="Q63" s="98" t="s">
        <v>176</v>
      </c>
      <c r="R63" s="99" t="s">
        <v>165</v>
      </c>
      <c r="S63" s="99" t="s">
        <v>152</v>
      </c>
      <c r="T63" s="98"/>
      <c r="U63" s="98" t="s">
        <v>162</v>
      </c>
      <c r="V63" s="98" t="s">
        <v>166</v>
      </c>
      <c r="W63" s="114">
        <v>6</v>
      </c>
    </row>
    <row r="64" spans="8:23" x14ac:dyDescent="0.25">
      <c r="H64" s="108" t="s">
        <v>140</v>
      </c>
      <c r="I64" s="9" t="b">
        <v>1</v>
      </c>
      <c r="J64" s="9" t="b">
        <v>0</v>
      </c>
      <c r="K64" s="9" t="b">
        <v>1</v>
      </c>
      <c r="L64" s="9" t="b">
        <v>0</v>
      </c>
      <c r="M64" s="9" t="b">
        <v>1</v>
      </c>
      <c r="N64" s="9" t="b">
        <v>0</v>
      </c>
      <c r="O64" s="109" t="b">
        <v>1</v>
      </c>
      <c r="P64" s="108" t="s">
        <v>140</v>
      </c>
      <c r="Q64" s="99" t="s">
        <v>152</v>
      </c>
      <c r="R64" s="99"/>
      <c r="S64" s="98" t="s">
        <v>151</v>
      </c>
      <c r="T64" s="98"/>
      <c r="U64" s="98">
        <v>7</v>
      </c>
      <c r="V64" s="98"/>
      <c r="W64" s="114" t="s">
        <v>158</v>
      </c>
    </row>
    <row r="65" spans="8:23" ht="21.75" thickBot="1" x14ac:dyDescent="0.3">
      <c r="H65" s="111" t="s">
        <v>141</v>
      </c>
      <c r="I65" s="112" t="b">
        <v>1</v>
      </c>
      <c r="J65" s="112" t="b">
        <v>0</v>
      </c>
      <c r="K65" s="112" t="b">
        <v>1</v>
      </c>
      <c r="L65" s="112" t="b">
        <v>0</v>
      </c>
      <c r="M65" s="112" t="b">
        <v>1</v>
      </c>
      <c r="N65" s="112" t="b">
        <v>0</v>
      </c>
      <c r="O65" s="113" t="b">
        <v>1</v>
      </c>
      <c r="P65" s="111" t="s">
        <v>141</v>
      </c>
      <c r="Q65" s="118" t="s">
        <v>151</v>
      </c>
      <c r="R65" s="118"/>
      <c r="S65" s="118" t="s">
        <v>152</v>
      </c>
      <c r="T65" s="117"/>
      <c r="U65" s="117" t="s">
        <v>151</v>
      </c>
      <c r="V65" s="118"/>
      <c r="W65" s="125">
        <v>7</v>
      </c>
    </row>
    <row r="66" spans="8:23" ht="21.75" thickTop="1" x14ac:dyDescent="0.25"/>
    <row r="68" spans="8:23" x14ac:dyDescent="0.25">
      <c r="H68" s="7"/>
    </row>
  </sheetData>
  <mergeCells count="5">
    <mergeCell ref="H7:O8"/>
    <mergeCell ref="F3:G3"/>
    <mergeCell ref="F5:G5"/>
    <mergeCell ref="F1:G1"/>
    <mergeCell ref="H1:O1"/>
  </mergeCells>
  <dataValidations disablePrompts="1" count="1">
    <dataValidation type="list" allowBlank="1" showInputMessage="1" showErrorMessage="1" sqref="I44:O65" xr:uid="{9E77CF2C-8DC6-4DA2-8C23-71D2EAF5B912}">
      <formula1>"TRUE,FALSE"</formula1>
    </dataValidation>
  </dataValidation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2B182E-24E3-4A80-A985-2895F6D24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Fretboards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Carstensen</dc:creator>
  <cp:lastModifiedBy>Adam Carstensen</cp:lastModifiedBy>
  <dcterms:created xsi:type="dcterms:W3CDTF">2014-04-13T16:39:55Z</dcterms:created>
  <dcterms:modified xsi:type="dcterms:W3CDTF">2020-03-14T21:58:09Z</dcterms:modified>
</cp:coreProperties>
</file>