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R:\Git\Shredsheets\versions\"/>
    </mc:Choice>
  </mc:AlternateContent>
  <xr:revisionPtr revIDLastSave="0" documentId="13_ncr:1_{E19C2903-70B8-4018-BA23-F4BDBD6CE6C0}" xr6:coauthVersionLast="40" xr6:coauthVersionMax="40" xr10:uidLastSave="{00000000-0000-0000-0000-000000000000}"/>
  <bookViews>
    <workbookView xWindow="9750" yWindow="5340" windowWidth="21600" windowHeight="1138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INDEX(ReversedNotes,MATCH(Fretboards!$B$9,ReversedNotes,0)+INDEX(IntervalPositions,MATCH(Fretboards!$B$18,Modes,0)))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L22" i="2" s="1"/>
  <c r="X7" i="1" s="1"/>
  <c r="K21" i="2" l="1"/>
  <c r="J21" i="2"/>
  <c r="P21" i="2"/>
  <c r="O21" i="2"/>
  <c r="N21" i="2"/>
  <c r="L21" i="2"/>
  <c r="M21" i="2"/>
  <c r="J22" i="2"/>
  <c r="P22" i="2"/>
  <c r="AB7" i="1" s="1"/>
  <c r="O22" i="2"/>
  <c r="N22" i="2"/>
  <c r="K22" i="2"/>
  <c r="M22" i="2"/>
  <c r="AA7" i="1" l="1"/>
  <c r="V7" i="1"/>
  <c r="Y7" i="1"/>
  <c r="W7" i="1"/>
  <c r="Z7" i="1"/>
  <c r="D26" i="1"/>
  <c r="K26" i="1" l="1"/>
  <c r="K36" i="1"/>
  <c r="K37" i="1" s="1"/>
  <c r="J5" i="1" l="1"/>
  <c r="K5" i="1"/>
  <c r="L5" i="1"/>
  <c r="M5" i="1"/>
  <c r="N5" i="1"/>
  <c r="O5" i="1"/>
  <c r="P5" i="1"/>
  <c r="B22" i="1"/>
  <c r="E26" i="1"/>
  <c r="F26" i="1"/>
  <c r="G26" i="1"/>
  <c r="D27" i="1"/>
  <c r="D28" i="1"/>
  <c r="D29" i="1"/>
  <c r="D30" i="1"/>
  <c r="D31" i="1"/>
  <c r="Q18" i="1"/>
  <c r="J8" i="1"/>
  <c r="L8" i="1"/>
  <c r="N8" i="1"/>
  <c r="T8" i="1"/>
  <c r="V8" i="1"/>
  <c r="X8" i="1"/>
  <c r="Z8" i="1"/>
  <c r="AC18" i="1"/>
  <c r="AB18" i="1"/>
  <c r="K23" i="1" l="1"/>
  <c r="L23" i="1"/>
  <c r="M23" i="1"/>
  <c r="N23" i="1"/>
  <c r="O23" i="1"/>
  <c r="P23" i="1"/>
  <c r="J23" i="1"/>
  <c r="D33" i="1"/>
  <c r="D34" i="1"/>
  <c r="D35" i="1"/>
  <c r="D15" i="1"/>
  <c r="D16" i="1"/>
  <c r="D17" i="1"/>
  <c r="H6" i="2"/>
  <c r="G6" i="2"/>
  <c r="J28" i="2" s="1"/>
  <c r="AC36" i="1"/>
  <c r="AC37" i="1" s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U37" i="1" s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M37" i="1" s="1"/>
  <c r="L36" i="1"/>
  <c r="L37" i="1" s="1"/>
  <c r="J36" i="1"/>
  <c r="J37" i="1" s="1"/>
  <c r="I36" i="1"/>
  <c r="I37" i="1" s="1"/>
  <c r="H36" i="1"/>
  <c r="H37" i="1" s="1"/>
  <c r="G36" i="1"/>
  <c r="G37" i="1" s="1"/>
  <c r="F36" i="1"/>
  <c r="F37" i="1" s="1"/>
  <c r="E36" i="1"/>
  <c r="E37" i="1" s="1"/>
  <c r="D32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D10" i="1"/>
  <c r="D11" i="1"/>
  <c r="D12" i="1"/>
  <c r="D13" i="1"/>
  <c r="D14" i="1"/>
  <c r="D9" i="1"/>
  <c r="B4" i="1"/>
  <c r="J18" i="1"/>
  <c r="J19" i="1" s="1"/>
  <c r="J27" i="2" l="1"/>
  <c r="J25" i="1"/>
  <c r="M25" i="2"/>
  <c r="J25" i="2"/>
  <c r="N25" i="2"/>
  <c r="O25" i="2"/>
  <c r="P25" i="2"/>
  <c r="L25" i="2"/>
  <c r="K25" i="2"/>
  <c r="K26" i="2"/>
  <c r="L26" i="2"/>
  <c r="J26" i="2"/>
  <c r="K28" i="2" s="1"/>
  <c r="K27" i="2" s="1"/>
  <c r="M26" i="2"/>
  <c r="N26" i="2"/>
  <c r="O26" i="2"/>
  <c r="P26" i="2"/>
  <c r="AB25" i="1" s="1"/>
  <c r="G4" i="2"/>
  <c r="K24" i="2" s="1"/>
  <c r="K23" i="2" s="1"/>
  <c r="W25" i="1" l="1"/>
  <c r="L28" i="2"/>
  <c r="L27" i="2" s="1"/>
  <c r="Z25" i="1"/>
  <c r="O28" i="2"/>
  <c r="O27" i="2" s="1"/>
  <c r="AA25" i="1"/>
  <c r="P28" i="2"/>
  <c r="P27" i="2" s="1"/>
  <c r="Y25" i="1"/>
  <c r="N28" i="2"/>
  <c r="N27" i="2" s="1"/>
  <c r="X25" i="1"/>
  <c r="M28" i="2"/>
  <c r="M27" i="2" s="1"/>
  <c r="O24" i="2"/>
  <c r="O23" i="2" s="1"/>
  <c r="M24" i="2"/>
  <c r="M23" i="2" s="1"/>
  <c r="J24" i="2"/>
  <c r="J23" i="2" s="1"/>
  <c r="P24" i="2"/>
  <c r="P23" i="2" s="1"/>
  <c r="N24" i="2"/>
  <c r="N23" i="2" s="1"/>
  <c r="L24" i="2"/>
  <c r="L23" i="2" s="1"/>
  <c r="V25" i="1"/>
  <c r="E8" i="1"/>
  <c r="M25" i="1" l="1"/>
  <c r="P25" i="1"/>
  <c r="N25" i="1"/>
  <c r="O25" i="1"/>
  <c r="L25" i="1"/>
  <c r="K25" i="1"/>
  <c r="P7" i="1"/>
  <c r="P4" i="1" s="1"/>
  <c r="P6" i="1" s="1"/>
  <c r="K7" i="1"/>
  <c r="K4" i="1" s="1"/>
  <c r="K6" i="1" s="1"/>
  <c r="N7" i="1"/>
  <c r="N4" i="1" s="1"/>
  <c r="N6" i="1" s="1"/>
  <c r="L7" i="1"/>
  <c r="L4" i="1" s="1"/>
  <c r="L6" i="1" s="1"/>
  <c r="M7" i="1"/>
  <c r="M4" i="1" s="1"/>
  <c r="M6" i="1" s="1"/>
  <c r="O7" i="1"/>
  <c r="O4" i="1" s="1"/>
  <c r="O6" i="1" s="1"/>
  <c r="J7" i="1"/>
  <c r="J4" i="1" s="1"/>
  <c r="J6" i="1" s="1"/>
  <c r="K31" i="1" l="1"/>
  <c r="G29" i="1"/>
  <c r="G30" i="1"/>
  <c r="E31" i="1"/>
  <c r="G28" i="1"/>
  <c r="K30" i="1"/>
  <c r="F31" i="1"/>
  <c r="F28" i="1"/>
  <c r="G31" i="1"/>
  <c r="K29" i="1"/>
  <c r="K32" i="1"/>
  <c r="E30" i="1"/>
  <c r="F29" i="1"/>
  <c r="K35" i="1"/>
  <c r="K33" i="1"/>
  <c r="E29" i="1"/>
  <c r="E28" i="1"/>
  <c r="E27" i="1"/>
  <c r="F30" i="1"/>
  <c r="G27" i="1"/>
  <c r="K27" i="1"/>
  <c r="F27" i="1"/>
  <c r="K28" i="1"/>
  <c r="K34" i="1"/>
  <c r="K22" i="1"/>
  <c r="K24" i="1" s="1"/>
  <c r="L22" i="1"/>
  <c r="L24" i="1" s="1"/>
  <c r="J22" i="1"/>
  <c r="J24" i="1" s="1"/>
  <c r="E9" i="1"/>
  <c r="J15" i="1"/>
  <c r="J17" i="1"/>
  <c r="J16" i="1"/>
  <c r="E16" i="1"/>
  <c r="E15" i="1"/>
  <c r="E17" i="1"/>
  <c r="J10" i="1"/>
  <c r="J11" i="1"/>
  <c r="J12" i="1"/>
  <c r="J14" i="1"/>
  <c r="J9" i="1" l="1"/>
  <c r="J13" i="1"/>
  <c r="E13" i="1"/>
  <c r="E14" i="1"/>
  <c r="E12" i="1"/>
  <c r="E11" i="1"/>
  <c r="E10" i="1"/>
  <c r="AC8" i="1"/>
  <c r="AB8" i="1"/>
  <c r="AA8" i="1"/>
  <c r="Y8" i="1"/>
  <c r="W8" i="1"/>
  <c r="U8" i="1"/>
  <c r="S8" i="1"/>
  <c r="R8" i="1"/>
  <c r="Q8" i="1"/>
  <c r="P8" i="1"/>
  <c r="O8" i="1"/>
  <c r="M8" i="1"/>
  <c r="K8" i="1"/>
  <c r="I8" i="1"/>
  <c r="H8" i="1"/>
  <c r="H13" i="1" s="1"/>
  <c r="G8" i="1"/>
  <c r="G9" i="1" s="1"/>
  <c r="F8" i="1"/>
  <c r="F10" i="1" s="1"/>
  <c r="F18" i="1"/>
  <c r="G18" i="1"/>
  <c r="H18" i="1"/>
  <c r="I18" i="1"/>
  <c r="K18" i="1"/>
  <c r="L18" i="1"/>
  <c r="M18" i="1"/>
  <c r="N18" i="1"/>
  <c r="O18" i="1"/>
  <c r="P18" i="1"/>
  <c r="R18" i="1"/>
  <c r="S18" i="1"/>
  <c r="T18" i="1"/>
  <c r="U18" i="1"/>
  <c r="V18" i="1"/>
  <c r="W18" i="1"/>
  <c r="X18" i="1"/>
  <c r="Y18" i="1"/>
  <c r="Z18" i="1"/>
  <c r="AA18" i="1"/>
  <c r="E18" i="1"/>
  <c r="W19" i="1" l="1"/>
  <c r="E19" i="1"/>
  <c r="O9" i="1"/>
  <c r="AC19" i="1"/>
  <c r="X9" i="1"/>
  <c r="O19" i="1"/>
  <c r="V19" i="1"/>
  <c r="U19" i="1"/>
  <c r="AB19" i="1"/>
  <c r="AA19" i="1"/>
  <c r="S19" i="1"/>
  <c r="K19" i="1"/>
  <c r="P9" i="1"/>
  <c r="L19" i="1"/>
  <c r="AA9" i="1"/>
  <c r="Q9" i="1"/>
  <c r="Z19" i="1"/>
  <c r="K9" i="1"/>
  <c r="Q19" i="1"/>
  <c r="N9" i="1"/>
  <c r="N19" i="1"/>
  <c r="M19" i="1"/>
  <c r="T19" i="1"/>
  <c r="R19" i="1"/>
  <c r="I19" i="1"/>
  <c r="S9" i="1"/>
  <c r="Y19" i="1"/>
  <c r="H19" i="1"/>
  <c r="X19" i="1"/>
  <c r="P19" i="1"/>
  <c r="G19" i="1"/>
  <c r="F13" i="1"/>
  <c r="F9" i="1"/>
  <c r="W10" i="1"/>
  <c r="W9" i="1"/>
  <c r="H11" i="1"/>
  <c r="H9" i="1"/>
  <c r="Y14" i="1"/>
  <c r="Y9" i="1"/>
  <c r="I14" i="1"/>
  <c r="I9" i="1"/>
  <c r="R13" i="1"/>
  <c r="R9" i="1"/>
  <c r="Z13" i="1"/>
  <c r="Z9" i="1"/>
  <c r="L10" i="1"/>
  <c r="L9" i="1"/>
  <c r="T13" i="1"/>
  <c r="T9" i="1"/>
  <c r="AB13" i="1"/>
  <c r="AB9" i="1"/>
  <c r="M10" i="1"/>
  <c r="M9" i="1"/>
  <c r="U10" i="1"/>
  <c r="U9" i="1"/>
  <c r="AC10" i="1"/>
  <c r="AC9" i="1"/>
  <c r="V14" i="1"/>
  <c r="V9" i="1"/>
  <c r="AA11" i="1"/>
  <c r="AC14" i="1"/>
  <c r="AB10" i="1"/>
  <c r="T10" i="1"/>
  <c r="Q12" i="1"/>
  <c r="AC12" i="1"/>
  <c r="L14" i="1"/>
  <c r="O13" i="1"/>
  <c r="Z11" i="1"/>
  <c r="U12" i="1"/>
  <c r="AA14" i="1"/>
  <c r="U13" i="1"/>
  <c r="S10" i="1"/>
  <c r="R11" i="1"/>
  <c r="M13" i="1"/>
  <c r="K10" i="1"/>
  <c r="AC11" i="1"/>
  <c r="S12" i="1"/>
  <c r="Q14" i="1"/>
  <c r="G10" i="1"/>
  <c r="K12" i="1"/>
  <c r="S13" i="1"/>
  <c r="L11" i="1"/>
  <c r="W14" i="1"/>
  <c r="K13" i="1"/>
  <c r="W12" i="1"/>
  <c r="H15" i="1"/>
  <c r="H16" i="1"/>
  <c r="H17" i="1"/>
  <c r="P15" i="1"/>
  <c r="P17" i="1"/>
  <c r="P16" i="1"/>
  <c r="X16" i="1"/>
  <c r="X17" i="1"/>
  <c r="X15" i="1"/>
  <c r="Z10" i="1"/>
  <c r="X10" i="1"/>
  <c r="N10" i="1"/>
  <c r="W11" i="1"/>
  <c r="U11" i="1"/>
  <c r="S11" i="1"/>
  <c r="O12" i="1"/>
  <c r="M12" i="1"/>
  <c r="Z12" i="1"/>
  <c r="U14" i="1"/>
  <c r="S14" i="1"/>
  <c r="V13" i="1"/>
  <c r="V10" i="1"/>
  <c r="I16" i="1"/>
  <c r="I17" i="1"/>
  <c r="I15" i="1"/>
  <c r="Q15" i="1"/>
  <c r="Q17" i="1"/>
  <c r="Q16" i="1"/>
  <c r="Y17" i="1"/>
  <c r="Y16" i="1"/>
  <c r="Y15" i="1"/>
  <c r="R10" i="1"/>
  <c r="P10" i="1"/>
  <c r="Y11" i="1"/>
  <c r="O11" i="1"/>
  <c r="M11" i="1"/>
  <c r="K11" i="1"/>
  <c r="G12" i="1"/>
  <c r="R12" i="1"/>
  <c r="M14" i="1"/>
  <c r="K14" i="1"/>
  <c r="X14" i="1"/>
  <c r="N13" i="1"/>
  <c r="X13" i="1"/>
  <c r="G13" i="1"/>
  <c r="R17" i="1"/>
  <c r="R15" i="1"/>
  <c r="R16" i="1"/>
  <c r="Z17" i="1"/>
  <c r="Z16" i="1"/>
  <c r="Z15" i="1"/>
  <c r="H10" i="1"/>
  <c r="Q11" i="1"/>
  <c r="G11" i="1"/>
  <c r="I12" i="1"/>
  <c r="Y12" i="1"/>
  <c r="AB12" i="1"/>
  <c r="Z14" i="1"/>
  <c r="P14" i="1"/>
  <c r="F16" i="1"/>
  <c r="F15" i="1"/>
  <c r="F17" i="1"/>
  <c r="K15" i="1"/>
  <c r="K16" i="1"/>
  <c r="K17" i="1"/>
  <c r="S15" i="1"/>
  <c r="S17" i="1"/>
  <c r="S16" i="1"/>
  <c r="AA17" i="1"/>
  <c r="AA15" i="1"/>
  <c r="AA16" i="1"/>
  <c r="Y10" i="1"/>
  <c r="AA10" i="1"/>
  <c r="I11" i="1"/>
  <c r="V11" i="1"/>
  <c r="X12" i="1"/>
  <c r="V12" i="1"/>
  <c r="T12" i="1"/>
  <c r="O14" i="1"/>
  <c r="R14" i="1"/>
  <c r="H14" i="1"/>
  <c r="P13" i="1"/>
  <c r="Y13" i="1"/>
  <c r="N16" i="1"/>
  <c r="N15" i="1"/>
  <c r="N17" i="1"/>
  <c r="V17" i="1"/>
  <c r="V15" i="1"/>
  <c r="V16" i="1"/>
  <c r="L16" i="1"/>
  <c r="L17" i="1"/>
  <c r="L15" i="1"/>
  <c r="T16" i="1"/>
  <c r="T17" i="1"/>
  <c r="T15" i="1"/>
  <c r="AB15" i="1"/>
  <c r="AB16" i="1"/>
  <c r="AB17" i="1"/>
  <c r="Q10" i="1"/>
  <c r="X11" i="1"/>
  <c r="N11" i="1"/>
  <c r="AB11" i="1"/>
  <c r="P12" i="1"/>
  <c r="N12" i="1"/>
  <c r="L12" i="1"/>
  <c r="N14" i="1"/>
  <c r="AB14" i="1"/>
  <c r="L13" i="1"/>
  <c r="Q13" i="1"/>
  <c r="G17" i="1"/>
  <c r="G15" i="1"/>
  <c r="G16" i="1"/>
  <c r="O17" i="1"/>
  <c r="O15" i="1"/>
  <c r="O16" i="1"/>
  <c r="W15" i="1"/>
  <c r="W17" i="1"/>
  <c r="W16" i="1"/>
  <c r="M17" i="1"/>
  <c r="M16" i="1"/>
  <c r="M15" i="1"/>
  <c r="U17" i="1"/>
  <c r="U16" i="1"/>
  <c r="U15" i="1"/>
  <c r="AC15" i="1"/>
  <c r="AC16" i="1"/>
  <c r="AC17" i="1"/>
  <c r="I10" i="1"/>
  <c r="O10" i="1"/>
  <c r="P11" i="1"/>
  <c r="F11" i="1"/>
  <c r="T11" i="1"/>
  <c r="H12" i="1"/>
  <c r="F12" i="1"/>
  <c r="AA12" i="1"/>
  <c r="F14" i="1"/>
  <c r="T14" i="1"/>
  <c r="G14" i="1"/>
  <c r="W13" i="1"/>
  <c r="AC13" i="1"/>
  <c r="AA13" i="1"/>
  <c r="I13" i="1"/>
  <c r="M22" i="1" l="1"/>
  <c r="M24" i="1" s="1"/>
  <c r="N22" i="1" l="1"/>
  <c r="N24" i="1" s="1"/>
  <c r="O22" i="1" l="1"/>
  <c r="O24" i="1" s="1"/>
  <c r="O33" i="1"/>
  <c r="S29" i="1"/>
  <c r="AA33" i="1"/>
  <c r="L30" i="1"/>
  <c r="J32" i="1"/>
  <c r="O28" i="1"/>
  <c r="J27" i="1"/>
  <c r="P22" i="1" l="1"/>
  <c r="P24" i="1" s="1"/>
  <c r="V32" i="1"/>
  <c r="AC31" i="1"/>
  <c r="G34" i="1"/>
  <c r="AA35" i="1"/>
  <c r="AA28" i="1"/>
  <c r="X30" i="1"/>
  <c r="S34" i="1"/>
  <c r="Q31" i="1"/>
  <c r="L35" i="1"/>
  <c r="X35" i="1"/>
  <c r="V27" i="1"/>
  <c r="J33" i="1"/>
  <c r="O27" i="1"/>
  <c r="L34" i="1"/>
  <c r="S30" i="1"/>
  <c r="Q35" i="1"/>
  <c r="Z34" i="1"/>
  <c r="L31" i="1"/>
  <c r="H28" i="1"/>
  <c r="V28" i="1"/>
  <c r="Q32" i="1"/>
  <c r="AC30" i="1"/>
  <c r="E32" i="1"/>
  <c r="N29" i="1"/>
  <c r="AA27" i="1"/>
  <c r="E35" i="1"/>
  <c r="S35" i="1"/>
  <c r="G35" i="1"/>
  <c r="AC27" i="1"/>
  <c r="Z29" i="1"/>
  <c r="J28" i="1"/>
  <c r="X29" i="1"/>
  <c r="AC35" i="1"/>
  <c r="X31" i="1"/>
  <c r="Q27" i="1"/>
  <c r="AC32" i="1"/>
  <c r="N34" i="1"/>
  <c r="O32" i="1"/>
  <c r="AA32" i="1"/>
  <c r="L29" i="1"/>
  <c r="V31" i="1"/>
  <c r="V33" i="1"/>
  <c r="Q30" i="1"/>
  <c r="X34" i="1"/>
  <c r="T28" i="1"/>
  <c r="T33" i="1"/>
  <c r="J31" i="1"/>
  <c r="H33" i="1"/>
  <c r="V29" i="1"/>
  <c r="M27" i="1"/>
  <c r="AA30" i="1"/>
  <c r="O30" i="1"/>
  <c r="J34" i="1"/>
  <c r="H31" i="1"/>
  <c r="O35" i="1"/>
  <c r="T31" i="1"/>
  <c r="Y27" i="1"/>
  <c r="M32" i="1"/>
  <c r="R28" i="1"/>
  <c r="Y32" i="1"/>
  <c r="R33" i="1"/>
  <c r="V34" i="1"/>
  <c r="J29" i="1"/>
  <c r="F33" i="1"/>
  <c r="Q28" i="1"/>
  <c r="AC33" i="1"/>
  <c r="S32" i="1"/>
  <c r="S27" i="1"/>
  <c r="I29" i="1"/>
  <c r="U30" i="1"/>
  <c r="X32" i="1"/>
  <c r="U29" i="1"/>
  <c r="E33" i="1"/>
  <c r="N31" i="1"/>
  <c r="X28" i="1"/>
  <c r="AC28" i="1"/>
  <c r="Q33" i="1"/>
  <c r="U34" i="1"/>
  <c r="Z30" i="1"/>
  <c r="L28" i="1"/>
  <c r="I30" i="1"/>
  <c r="N30" i="1"/>
  <c r="I34" i="1"/>
  <c r="Z35" i="1"/>
  <c r="L32" i="1"/>
  <c r="AB29" i="1"/>
  <c r="S31" i="1"/>
  <c r="X27" i="1"/>
  <c r="Z31" i="1"/>
  <c r="L27" i="1"/>
  <c r="N35" i="1"/>
  <c r="P29" i="1"/>
  <c r="G32" i="1"/>
  <c r="J30" i="1"/>
  <c r="R29" i="1"/>
  <c r="Y31" i="1"/>
  <c r="U28" i="1"/>
  <c r="U27" i="1"/>
  <c r="AB32" i="1"/>
  <c r="M31" i="1"/>
  <c r="M29" i="1"/>
  <c r="AA34" i="1"/>
  <c r="H35" i="1"/>
  <c r="Z28" i="1"/>
  <c r="AC29" i="1"/>
  <c r="O31" i="1"/>
  <c r="W33" i="1"/>
  <c r="H27" i="1"/>
  <c r="Q29" i="1"/>
  <c r="O29" i="1"/>
  <c r="W30" i="1"/>
  <c r="S28" i="1"/>
  <c r="T30" i="1"/>
  <c r="M30" i="1"/>
  <c r="T32" i="1"/>
  <c r="W29" i="1"/>
  <c r="Y28" i="1"/>
  <c r="H30" i="1"/>
  <c r="U31" i="1"/>
  <c r="I32" i="1"/>
  <c r="I28" i="1"/>
  <c r="O34" i="1"/>
  <c r="F32" i="1"/>
  <c r="AA29" i="1"/>
  <c r="Z27" i="1"/>
  <c r="H32" i="1"/>
  <c r="T29" i="1"/>
  <c r="I27" i="1"/>
  <c r="Y29" i="1"/>
  <c r="T35" i="1"/>
  <c r="R31" i="1"/>
  <c r="AB27" i="1"/>
  <c r="T27" i="1"/>
  <c r="V30" i="1"/>
  <c r="R27" i="1"/>
  <c r="R32" i="1"/>
  <c r="Z32" i="1"/>
  <c r="AB30" i="1"/>
  <c r="I31" i="1"/>
  <c r="W28" i="1"/>
  <c r="U32" i="1"/>
  <c r="P27" i="1"/>
  <c r="AB28" i="1"/>
  <c r="H29" i="1"/>
  <c r="AA31" i="1"/>
  <c r="Y30" i="1"/>
  <c r="P30" i="1"/>
  <c r="R30" i="1"/>
  <c r="N27" i="1"/>
  <c r="W31" i="1"/>
  <c r="AB31" i="1"/>
  <c r="P28" i="1"/>
  <c r="W27" i="1"/>
  <c r="N28" i="1"/>
  <c r="W32" i="1"/>
  <c r="P31" i="1"/>
  <c r="M28" i="1"/>
  <c r="N32" i="1"/>
  <c r="P32" i="1"/>
  <c r="E34" i="1"/>
  <c r="M33" i="1"/>
  <c r="Z33" i="1"/>
  <c r="Y33" i="1"/>
  <c r="V35" i="1"/>
  <c r="G33" i="1"/>
  <c r="M34" i="1"/>
  <c r="U33" i="1"/>
  <c r="X33" i="1"/>
  <c r="Q34" i="1"/>
  <c r="N33" i="1"/>
  <c r="AB35" i="1"/>
  <c r="R34" i="1"/>
  <c r="P34" i="1"/>
  <c r="H34" i="1"/>
  <c r="P33" i="1"/>
  <c r="AC34" i="1"/>
  <c r="I35" i="1"/>
  <c r="F34" i="1"/>
  <c r="Y35" i="1"/>
  <c r="AB34" i="1"/>
  <c r="F35" i="1"/>
  <c r="S33" i="1"/>
  <c r="P35" i="1"/>
  <c r="W35" i="1"/>
  <c r="I33" i="1"/>
  <c r="L33" i="1"/>
  <c r="R35" i="1"/>
  <c r="J35" i="1"/>
  <c r="Y34" i="1"/>
  <c r="M35" i="1"/>
  <c r="W34" i="1"/>
  <c r="U35" i="1"/>
  <c r="T34" i="1"/>
  <c r="AB33" i="1"/>
</calcChain>
</file>

<file path=xl/sharedStrings.xml><?xml version="1.0" encoding="utf-8"?>
<sst xmlns="http://schemas.openxmlformats.org/spreadsheetml/2006/main" count="470" uniqueCount="183">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</sst>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1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12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u/>
      <sz val="14"/>
      <color theme="4" tint="-0.499984740745262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b/>
      <sz val="12"/>
      <color theme="1" tint="0.499984740745262"/>
      <name val="Eras Bold ITC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7" fillId="4" borderId="3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2" fillId="0" borderId="31" xfId="0" applyFont="1" applyFill="1" applyBorder="1" applyAlignment="1">
      <alignment horizontal="center" shrinkToFit="1"/>
    </xf>
    <xf numFmtId="0" fontId="41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 vertical="center" shrinkToFi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77"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446656</xdr:colOff>
      <xdr:row>7</xdr:row>
      <xdr:rowOff>230892</xdr:rowOff>
    </xdr:from>
    <xdr:to>
      <xdr:col>38</xdr:col>
      <xdr:colOff>445190</xdr:colOff>
      <xdr:row>17</xdr:row>
      <xdr:rowOff>13643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67DCA4-A032-4E22-BB90-B8E2D8B1B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6829" y="1102796"/>
          <a:ext cx="3647342" cy="1629135"/>
        </a:xfrm>
        <a:prstGeom prst="rect">
          <a:avLst/>
        </a:prstGeom>
      </xdr:spPr>
    </xdr:pic>
    <xdr:clientData/>
  </xdr:twoCellAnchor>
  <xdr:twoCellAnchor>
    <xdr:from>
      <xdr:col>4</xdr:col>
      <xdr:colOff>525354</xdr:colOff>
      <xdr:row>25</xdr:row>
      <xdr:rowOff>261420</xdr:rowOff>
    </xdr:from>
    <xdr:to>
      <xdr:col>4</xdr:col>
      <xdr:colOff>529599</xdr:colOff>
      <xdr:row>32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106F8E-279A-483A-A478-0D6F93DD1F29}"/>
            </a:ext>
          </a:extLst>
        </xdr:cNvPr>
        <xdr:cNvCxnSpPr/>
      </xdr:nvCxnSpPr>
      <xdr:spPr>
        <a:xfrm>
          <a:off x="3110711" y="4534063"/>
          <a:ext cx="4245" cy="160548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522988</xdr:colOff>
      <xdr:row>7</xdr:row>
      <xdr:rowOff>261421</xdr:rowOff>
    </xdr:from>
    <xdr:to>
      <xdr:col>4</xdr:col>
      <xdr:colOff>530546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94CD71-289E-4583-AD5A-26AAE2B58183}"/>
            </a:ext>
          </a:extLst>
        </xdr:cNvPr>
        <xdr:cNvCxnSpPr/>
      </xdr:nvCxnSpPr>
      <xdr:spPr>
        <a:xfrm>
          <a:off x="3108345" y="1132278"/>
          <a:ext cx="7558" cy="1605479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7"/>
  <sheetViews>
    <sheetView showGridLines="0" tabSelected="1" topLeftCell="A2" zoomScale="85" zoomScaleNormal="85" workbookViewId="0">
      <selection activeCell="B38" sqref="B38"/>
    </sheetView>
  </sheetViews>
  <sheetFormatPr defaultRowHeight="17.25" x14ac:dyDescent="0.3"/>
  <cols>
    <col min="1" max="1" width="4" style="69" customWidth="1"/>
    <col min="2" max="2" width="21.7109375" style="69" customWidth="1"/>
    <col min="3" max="3" width="12.140625" style="69" customWidth="1"/>
    <col min="4" max="4" width="0.85546875" style="69" customWidth="1"/>
    <col min="5" max="29" width="8" style="69" customWidth="1"/>
    <col min="30" max="30" width="4.28515625" style="69" customWidth="1"/>
    <col min="31" max="31" width="12.85546875" style="78" bestFit="1" customWidth="1"/>
    <col min="32" max="32" width="14.85546875" style="69" customWidth="1"/>
    <col min="33" max="16384" width="9.140625" style="69"/>
  </cols>
  <sheetData>
    <row r="1" spans="2:32" s="66" customFormat="1" ht="15" hidden="1" customHeight="1" x14ac:dyDescent="0.25">
      <c r="E1" s="66">
        <v>0</v>
      </c>
      <c r="F1" s="66">
        <v>1</v>
      </c>
      <c r="G1" s="66">
        <v>2</v>
      </c>
      <c r="H1" s="66">
        <v>3</v>
      </c>
      <c r="I1" s="66">
        <v>4</v>
      </c>
      <c r="J1" s="66">
        <v>5</v>
      </c>
      <c r="K1" s="66">
        <v>6</v>
      </c>
      <c r="L1" s="66">
        <v>7</v>
      </c>
      <c r="M1" s="66">
        <v>8</v>
      </c>
      <c r="N1" s="66">
        <v>9</v>
      </c>
      <c r="O1" s="66">
        <v>10</v>
      </c>
      <c r="P1" s="66">
        <v>11</v>
      </c>
      <c r="Q1" s="66">
        <v>12</v>
      </c>
      <c r="R1" s="66">
        <v>13</v>
      </c>
      <c r="S1" s="66">
        <v>14</v>
      </c>
      <c r="T1" s="66">
        <v>15</v>
      </c>
      <c r="U1" s="66">
        <v>16</v>
      </c>
      <c r="V1" s="66">
        <v>17</v>
      </c>
      <c r="W1" s="66">
        <v>18</v>
      </c>
      <c r="X1" s="66">
        <v>19</v>
      </c>
      <c r="Y1" s="66">
        <v>20</v>
      </c>
      <c r="Z1" s="66">
        <v>21</v>
      </c>
      <c r="AA1" s="66">
        <v>22</v>
      </c>
      <c r="AB1" s="66">
        <v>23</v>
      </c>
      <c r="AC1" s="66">
        <v>24</v>
      </c>
      <c r="AE1" s="96"/>
    </row>
    <row r="2" spans="2:32" s="66" customFormat="1" ht="11.25" customHeight="1" x14ac:dyDescent="0.25">
      <c r="AE2" s="96"/>
    </row>
    <row r="3" spans="2:32" s="67" customFormat="1" ht="15" hidden="1" customHeight="1" x14ac:dyDescent="0.25">
      <c r="B3" s="66"/>
      <c r="C3" s="66"/>
      <c r="D3" s="66"/>
      <c r="E3" s="66"/>
      <c r="F3" s="66"/>
      <c r="G3" s="66"/>
      <c r="J3" s="97" t="s">
        <v>41</v>
      </c>
      <c r="K3" s="80" t="s">
        <v>42</v>
      </c>
      <c r="L3" s="97" t="s">
        <v>43</v>
      </c>
      <c r="M3" s="80" t="s">
        <v>44</v>
      </c>
      <c r="N3" s="97" t="s">
        <v>45</v>
      </c>
      <c r="O3" s="80" t="s">
        <v>46</v>
      </c>
      <c r="P3" s="97" t="s">
        <v>47</v>
      </c>
      <c r="AE3" s="96"/>
      <c r="AF3" s="66"/>
    </row>
    <row r="4" spans="2:32" s="67" customFormat="1" ht="15" customHeight="1" x14ac:dyDescent="0.25">
      <c r="B4" s="116" t="str">
        <f>SUBSTITUTE(SUBSTITUTE(IF(B18 = "Ionian (Major)", B9 &amp; " Major", IF(B18 = "Aolian (Minor)", B9 &amp; " Minor", B9 &amp; " " &amp; B18)), "#", "♯"), "b", "♭")</f>
        <v>C Major</v>
      </c>
      <c r="C4" s="116"/>
      <c r="D4" s="116"/>
      <c r="E4" s="116"/>
      <c r="F4" s="116"/>
      <c r="G4" s="116"/>
      <c r="J4" s="108">
        <f t="shared" ref="J4:P4" si="0">IF(J7 = "", "", IF(J5 = 0, F$1, J5))</f>
        <v>1</v>
      </c>
      <c r="K4" s="108">
        <f t="shared" si="0"/>
        <v>2</v>
      </c>
      <c r="L4" s="108">
        <f t="shared" si="0"/>
        <v>3</v>
      </c>
      <c r="M4" s="108">
        <f t="shared" si="0"/>
        <v>4</v>
      </c>
      <c r="N4" s="108">
        <f t="shared" si="0"/>
        <v>5</v>
      </c>
      <c r="O4" s="108">
        <f t="shared" si="0"/>
        <v>6</v>
      </c>
      <c r="P4" s="108">
        <f t="shared" si="0"/>
        <v>7</v>
      </c>
      <c r="AE4" s="119" t="s">
        <v>20</v>
      </c>
      <c r="AF4" s="120" t="b">
        <v>0</v>
      </c>
    </row>
    <row r="5" spans="2:32" s="67" customFormat="1" ht="15" hidden="1" customHeight="1" x14ac:dyDescent="0.25">
      <c r="B5" s="116"/>
      <c r="C5" s="116"/>
      <c r="D5" s="116"/>
      <c r="E5" s="116"/>
      <c r="F5" s="116"/>
      <c r="G5" s="116"/>
      <c r="J5" s="110">
        <f>IFERROR(HLOOKUP(F$1, Model!$Q$1:$X$17, MATCH($B$18, Model!$Q$2:$Q$20, 0) + 1), F1)</f>
        <v>0</v>
      </c>
      <c r="K5" s="110">
        <f>IFERROR(HLOOKUP(G$1, Model!$Q$1:$X$17, MATCH($B$18, Model!$Q$2:$Q$20, 0) + 1), G1)</f>
        <v>0</v>
      </c>
      <c r="L5" s="110">
        <f>IFERROR(HLOOKUP(H$1, Model!$Q$1:$X$17, MATCH($B$18, Model!$Q$2:$Q$20, 0) + 1), H1)</f>
        <v>0</v>
      </c>
      <c r="M5" s="110">
        <f>IFERROR(HLOOKUP(I$1, Model!$Q$1:$X$17, MATCH($B$18, Model!$Q$2:$Q$20, 0) + 1), I1)</f>
        <v>0</v>
      </c>
      <c r="N5" s="110">
        <f>IFERROR(HLOOKUP(J$1, Model!$Q$1:$X$17, MATCH($B$18, Model!$Q$2:$Q$20, 0) + 1), J1)</f>
        <v>0</v>
      </c>
      <c r="O5" s="110">
        <f>IFERROR(HLOOKUP(K$1, Model!$Q$1:$X$17, MATCH($B$18, Model!$Q$2:$Q$20, 0) + 1), K1)</f>
        <v>0</v>
      </c>
      <c r="P5" s="110">
        <f>IFERROR(HLOOKUP(L$1, Model!$Q$1:$X$17, MATCH($B$18, Model!$Q$2:$Q$20, 0) + 1), L1)</f>
        <v>0</v>
      </c>
      <c r="AE5" s="119"/>
      <c r="AF5" s="120"/>
    </row>
    <row r="6" spans="2:32" s="68" customFormat="1" ht="10.5" customHeight="1" x14ac:dyDescent="0.2">
      <c r="B6" s="116"/>
      <c r="C6" s="116"/>
      <c r="D6" s="116"/>
      <c r="E6" s="116"/>
      <c r="F6" s="116"/>
      <c r="G6" s="116"/>
      <c r="J6" s="111" t="str">
        <f t="shared" ref="J6:P6" si="1">IF(J4="","",J3)</f>
        <v>Tonic</v>
      </c>
      <c r="K6" s="111" t="str">
        <f t="shared" si="1"/>
        <v>Supertonic</v>
      </c>
      <c r="L6" s="111" t="str">
        <f t="shared" si="1"/>
        <v>Mediant</v>
      </c>
      <c r="M6" s="111" t="str">
        <f t="shared" si="1"/>
        <v>Subdominant</v>
      </c>
      <c r="N6" s="111" t="str">
        <f t="shared" si="1"/>
        <v>Dominant</v>
      </c>
      <c r="O6" s="111" t="str">
        <f t="shared" si="1"/>
        <v>Submediant</v>
      </c>
      <c r="P6" s="111" t="str">
        <f t="shared" si="1"/>
        <v>Leading Tone</v>
      </c>
      <c r="AE6" s="119"/>
      <c r="AF6" s="120"/>
    </row>
    <row r="7" spans="2:32" ht="31.5" customHeight="1" x14ac:dyDescent="0.25">
      <c r="B7" s="116"/>
      <c r="C7" s="116"/>
      <c r="D7" s="116"/>
      <c r="E7" s="116"/>
      <c r="F7" s="116"/>
      <c r="G7" s="116"/>
      <c r="H7" s="117" t="s">
        <v>24</v>
      </c>
      <c r="I7" s="117"/>
      <c r="J7" s="83" t="str">
        <f>Model!J24</f>
        <v>C</v>
      </c>
      <c r="K7" s="84" t="str">
        <f>IF(Model!J22=0, "", Model!K24)</f>
        <v>D</v>
      </c>
      <c r="L7" s="85" t="str">
        <f>IF(Model!K22=0, "", Model!L24)</f>
        <v>E</v>
      </c>
      <c r="M7" s="86" t="str">
        <f>IF(Model!L22=0, "", Model!M24)</f>
        <v>F</v>
      </c>
      <c r="N7" s="87" t="str">
        <f>IF(Model!M22=0, "", Model!N24)</f>
        <v>G</v>
      </c>
      <c r="O7" s="88" t="str">
        <f>IF(Model!N22=0, "", Model!O24)</f>
        <v>A</v>
      </c>
      <c r="P7" s="89" t="str">
        <f>IF(Model!O22=0, "", Model!P24)</f>
        <v>B</v>
      </c>
      <c r="S7" s="118" t="s">
        <v>19</v>
      </c>
      <c r="T7" s="118"/>
      <c r="U7" s="118"/>
      <c r="V7" s="114" t="str">
        <f>IF(Model!J22=1, "h", IF(Model!J22=2, "W", IF(Model!J22=3, "W+h", IF(Model!J22=4, "WW", IF(Model!J22=0, "", Model!J22)))))</f>
        <v>W</v>
      </c>
      <c r="W7" s="90" t="str">
        <f>IF(Model!K22=1, "h", IF(Model!K22=2, "W", IF(Model!K22=3, "W+h", IF(Model!K22=4, "WW", IF(Model!K22=0, "", Model!K22)))))</f>
        <v>W</v>
      </c>
      <c r="X7" s="91" t="str">
        <f>IF(Model!L22=1, "h", IF(Model!L22=2, "W", IF(Model!L22=3, "W+h", IF(Model!L22=4, "WW", IF(Model!L22=0, "", Model!L22)))))</f>
        <v>h</v>
      </c>
      <c r="Y7" s="92" t="str">
        <f>IF(Model!M22=1, "h", IF(Model!M22=2, "W", IF(Model!M22=3, "W+h",IF(Model!M22=4, "WW", IF(Model!M22=0, "", Model!M22)))))</f>
        <v>W</v>
      </c>
      <c r="Z7" s="93" t="str">
        <f>IF(Model!N22=1, "h", IF(Model!N22=2, "W", IF(Model!N22=3, "W+h",IF(Model!N22=4, "WW", IF(Model!N22=0, "", Model!N22)))))</f>
        <v>W</v>
      </c>
      <c r="AA7" s="94" t="str">
        <f>IF(Model!O22=1, "h", IF(Model!O22=2, "W", IF(Model!O22=3, "W+h", IF(Model!O22=4, "WW", IF(Model!O22=0, "", Model!O22)))))</f>
        <v>W</v>
      </c>
      <c r="AB7" s="95" t="str">
        <f>IF(Model!P22=1, "h", IF(Model!P22=2, "W", IF(Model!P22=3, "W+h",IF(Model!P22=4, "WW", IF(Model!P22=0, "", Model!P22)))))</f>
        <v>h</v>
      </c>
      <c r="AE7" s="122" t="s">
        <v>2</v>
      </c>
      <c r="AF7" s="122"/>
    </row>
    <row r="8" spans="2:32" ht="21" customHeight="1" x14ac:dyDescent="0.45">
      <c r="B8" s="107" t="s">
        <v>13</v>
      </c>
      <c r="C8" s="107" t="s">
        <v>17</v>
      </c>
      <c r="D8" s="41"/>
      <c r="E8" s="58">
        <f t="shared" ref="E8:AC8" si="2">IF($AF$4, 24-E$1, E$1)</f>
        <v>0</v>
      </c>
      <c r="F8" s="57">
        <f t="shared" si="2"/>
        <v>1</v>
      </c>
      <c r="G8" s="57">
        <f t="shared" si="2"/>
        <v>2</v>
      </c>
      <c r="H8" s="55">
        <f t="shared" si="2"/>
        <v>3</v>
      </c>
      <c r="I8" s="57">
        <f t="shared" si="2"/>
        <v>4</v>
      </c>
      <c r="J8" s="55">
        <f t="shared" si="2"/>
        <v>5</v>
      </c>
      <c r="K8" s="57">
        <f t="shared" si="2"/>
        <v>6</v>
      </c>
      <c r="L8" s="55">
        <f t="shared" si="2"/>
        <v>7</v>
      </c>
      <c r="M8" s="57">
        <f t="shared" si="2"/>
        <v>8</v>
      </c>
      <c r="N8" s="55">
        <f t="shared" si="2"/>
        <v>9</v>
      </c>
      <c r="O8" s="57">
        <f t="shared" si="2"/>
        <v>10</v>
      </c>
      <c r="P8" s="57">
        <f t="shared" si="2"/>
        <v>11</v>
      </c>
      <c r="Q8" s="56">
        <f t="shared" si="2"/>
        <v>12</v>
      </c>
      <c r="R8" s="57">
        <f t="shared" si="2"/>
        <v>13</v>
      </c>
      <c r="S8" s="57">
        <f t="shared" si="2"/>
        <v>14</v>
      </c>
      <c r="T8" s="55">
        <f t="shared" si="2"/>
        <v>15</v>
      </c>
      <c r="U8" s="57">
        <f t="shared" si="2"/>
        <v>16</v>
      </c>
      <c r="V8" s="55">
        <f t="shared" si="2"/>
        <v>17</v>
      </c>
      <c r="W8" s="57">
        <f t="shared" si="2"/>
        <v>18</v>
      </c>
      <c r="X8" s="55">
        <f t="shared" si="2"/>
        <v>19</v>
      </c>
      <c r="Y8" s="57">
        <f t="shared" si="2"/>
        <v>20</v>
      </c>
      <c r="Z8" s="55">
        <f t="shared" si="2"/>
        <v>21</v>
      </c>
      <c r="AA8" s="57">
        <f t="shared" si="2"/>
        <v>22</v>
      </c>
      <c r="AB8" s="57">
        <f t="shared" si="2"/>
        <v>23</v>
      </c>
      <c r="AC8" s="62">
        <f t="shared" si="2"/>
        <v>24</v>
      </c>
      <c r="AE8" s="112" t="s">
        <v>10</v>
      </c>
      <c r="AF8" s="113" t="s">
        <v>37</v>
      </c>
    </row>
    <row r="9" spans="2:32" s="70" customFormat="1" ht="21" customHeight="1" x14ac:dyDescent="0.25">
      <c r="B9" s="121" t="s">
        <v>1</v>
      </c>
      <c r="C9" s="71" t="s">
        <v>18</v>
      </c>
      <c r="D9" s="2">
        <f>VLOOKUP(UPPER(Fretboards!C9), Model!$C$2:$E$41, 3)</f>
        <v>4</v>
      </c>
      <c r="E9" s="53" t="str">
        <f>IFERROR(HLOOKUP(MATCH($D9+E$8, Model!$J$23:$P$23, 0), Model!$J$20:$P$28, 5) &amp; " : " &amp; HLOOKUP(MATCH(MOD($D9+E$8, 12), Model!$J$23:$P$23, 0), Model!$J$20:$P$21, 2), "")</f>
        <v>E : 3</v>
      </c>
      <c r="F9" s="63" t="str">
        <f>IFERROR(HLOOKUP(MATCH(MOD($D9+F$8, 12), Model!$J$23:$P$23, 0), Model!$J$20:$P$28, 5) &amp; " : " &amp; HLOOKUP(MATCH(MOD($D9+F$8, 12), Model!$J$23:$P$23, 0), Model!$J$20:$P$21, 2), "")</f>
        <v>F : 4</v>
      </c>
      <c r="G9" s="63" t="str">
        <f>IFERROR(HLOOKUP(MATCH(MOD($D9+G$8, 12), Model!$J$23:$P$23, 0), Model!$J$20:$P$28, 5) &amp; " : " &amp; HLOOKUP(MATCH(MOD($D9+G$8, 12), Model!$J$23:$P$23, 0), Model!$J$20:$P$21, 2), "")</f>
        <v/>
      </c>
      <c r="H9" s="64" t="str">
        <f>IFERROR(HLOOKUP(MATCH(MOD($D9+H$8, 12), Model!$J$23:$P$23, 0), Model!$J$20:$P$28, 5) &amp; " : " &amp; HLOOKUP(MATCH(MOD($D9+H$8, 12), Model!$J$23:$P$23, 0), Model!$J$20:$P$21, 2), "")</f>
        <v>G : 5</v>
      </c>
      <c r="I9" s="63" t="str">
        <f>IFERROR(HLOOKUP(MATCH(MOD($D9+I$8, 12), Model!$J$23:$P$23, 0), Model!$J$20:$P$28, 5) &amp; " : " &amp; HLOOKUP(MATCH(MOD($D9+I$8, 12), Model!$J$23:$P$23, 0), Model!$J$20:$P$21, 2), "")</f>
        <v/>
      </c>
      <c r="J9" s="64" t="str">
        <f>IFERROR(HLOOKUP(MATCH(MOD($D9+J$8, 12), Model!$J$23:$P$23, 0), Model!$J$20:$P$28, 5) &amp; " : " &amp; HLOOKUP(MATCH(MOD($D9+J$8, 12), Model!$J$23:$P$23, 0), Model!$J$20:$P$21, 2), "")</f>
        <v>A : 6</v>
      </c>
      <c r="K9" s="63" t="str">
        <f>IFERROR(HLOOKUP(MATCH(MOD($D9+K$8, 12), Model!$J$23:$P$23, 0), Model!$J$20:$P$28, 5) &amp; " : " &amp; HLOOKUP(MATCH(MOD($D9+K$8, 12), Model!$J$23:$P$23, 0), Model!$J$20:$P$21, 2), "")</f>
        <v/>
      </c>
      <c r="L9" s="64" t="str">
        <f>IFERROR(HLOOKUP(MATCH(MOD($D9+L$8, 12), Model!$J$23:$P$23, 0), Model!$J$20:$P$28, 5) &amp; " : " &amp; HLOOKUP(MATCH(MOD($D9+L$8, 12), Model!$J$23:$P$23, 0), Model!$J$20:$P$21, 2), "")</f>
        <v>B : 7</v>
      </c>
      <c r="M9" s="63" t="str">
        <f>IFERROR(HLOOKUP(MATCH(MOD($D9+M$8, 12), Model!$J$23:$P$23, 0), Model!$J$20:$P$28, 5) &amp; " : " &amp; HLOOKUP(MATCH(MOD($D9+M$8, 12), Model!$J$23:$P$23, 0), Model!$J$20:$P$21, 2), "")</f>
        <v>C : 1</v>
      </c>
      <c r="N9" s="64" t="str">
        <f>IFERROR(HLOOKUP(MATCH(MOD($D9+N$8, 12), Model!$J$23:$P$23, 0), Model!$J$20:$P$28, 5) &amp; " : " &amp; HLOOKUP(MATCH(MOD($D9+N$8, 12), Model!$J$23:$P$23, 0), Model!$J$20:$P$21, 2), "")</f>
        <v/>
      </c>
      <c r="O9" s="63" t="str">
        <f>IFERROR(HLOOKUP(MATCH(MOD($D9+O$8, 12), Model!$J$23:$P$23, 0), Model!$J$20:$P$28, 5) &amp; " : " &amp; HLOOKUP(MATCH(MOD($D9+O$8, 12), Model!$J$23:$P$23, 0), Model!$J$20:$P$21, 2), "")</f>
        <v>D : 2</v>
      </c>
      <c r="P9" s="63" t="str">
        <f>IFERROR(HLOOKUP(MATCH(MOD($D9+P$8, 12), Model!$J$23:$P$23, 0), Model!$J$20:$P$28, 5) &amp; " : " &amp; HLOOKUP(MATCH(MOD($D9+P$8, 12), Model!$J$23:$P$23, 0), Model!$J$20:$P$21, 2), "")</f>
        <v/>
      </c>
      <c r="Q9" s="65" t="str">
        <f>IFERROR(HLOOKUP(MATCH(MOD($D9+Q$8, 12), Model!$J$23:$P$23, 0), Model!$J$20:$P$28, 5) &amp; " : " &amp; HLOOKUP(MATCH(MOD($D9+Q$8, 12), Model!$J$23:$P$23, 0), Model!$J$20:$P$21, 2), "")</f>
        <v>E : 3</v>
      </c>
      <c r="R9" s="63" t="str">
        <f>IFERROR(HLOOKUP(MATCH(MOD($D9+R$8, 12), Model!$J$23:$P$23, 0), Model!$J$20:$P$28, 5) &amp; " : " &amp; HLOOKUP(MATCH(MOD($D9+R$8, 12), Model!$J$23:$P$23, 0), Model!$J$20:$P$21, 2), "")</f>
        <v>F : 4</v>
      </c>
      <c r="S9" s="63" t="str">
        <f>IFERROR(HLOOKUP(MATCH(MOD($D9+S$8, 12), Model!$J$23:$P$23, 0), Model!$J$20:$P$28, 5) &amp; " : " &amp; HLOOKUP(MATCH(MOD($D9+S$8, 12), Model!$J$23:$P$23, 0), Model!$J$20:$P$21, 2), "")</f>
        <v/>
      </c>
      <c r="T9" s="64" t="str">
        <f>IFERROR(HLOOKUP(MATCH(MOD($D9+T$8, 12), Model!$J$23:$P$23, 0), Model!$J$20:$P$28, 5) &amp; " : " &amp; HLOOKUP(MATCH(MOD($D9+T$8, 12), Model!$J$23:$P$23, 0), Model!$J$20:$P$21, 2), "")</f>
        <v>G : 5</v>
      </c>
      <c r="U9" s="63" t="str">
        <f>IFERROR(HLOOKUP(MATCH(MOD($D9+U$8, 12), Model!$J$23:$P$23, 0), Model!$J$20:$P$28, 5) &amp; " : " &amp; HLOOKUP(MATCH(MOD($D9+U$8, 12), Model!$J$23:$P$23, 0), Model!$J$20:$P$21, 2), "")</f>
        <v/>
      </c>
      <c r="V9" s="64" t="str">
        <f>IFERROR(HLOOKUP(MATCH(MOD($D9+V$8, 12), Model!$J$23:$P$23, 0), Model!$J$20:$P$28, 5) &amp; " : " &amp; HLOOKUP(MATCH(MOD($D9+V$8, 12), Model!$J$23:$P$23, 0), Model!$J$20:$P$21, 2), "")</f>
        <v>A : 6</v>
      </c>
      <c r="W9" s="63" t="str">
        <f>IFERROR(HLOOKUP(MATCH(MOD($D9+W$8, 12), Model!$J$23:$P$23, 0), Model!$J$20:$P$28, 5) &amp; " : " &amp; HLOOKUP(MATCH(MOD($D9+W$8, 12), Model!$J$23:$P$23, 0), Model!$J$20:$P$21, 2), "")</f>
        <v/>
      </c>
      <c r="X9" s="64" t="str">
        <f>IFERROR(HLOOKUP(MATCH(MOD($D9+X$8, 12), Model!$J$23:$P$23, 0), Model!$J$20:$P$28, 5) &amp; " : " &amp; HLOOKUP(MATCH(MOD($D9+X$8, 12), Model!$J$23:$P$23, 0), Model!$J$20:$P$21, 2), "")</f>
        <v>B : 7</v>
      </c>
      <c r="Y9" s="63" t="str">
        <f>IFERROR(HLOOKUP(MATCH(MOD($D9+Y$8, 12), Model!$J$23:$P$23, 0), Model!$J$20:$P$28, 5) &amp; " : " &amp; HLOOKUP(MATCH(MOD($D9+Y$8, 12), Model!$J$23:$P$23, 0), Model!$J$20:$P$21, 2), "")</f>
        <v>C : 1</v>
      </c>
      <c r="Z9" s="64" t="str">
        <f>IFERROR(HLOOKUP(MATCH(MOD($D9+Z$8, 12), Model!$J$23:$P$23, 0), Model!$J$20:$P$28, 5) &amp; " : " &amp; HLOOKUP(MATCH(MOD($D9+Z$8, 12), Model!$J$23:$P$23, 0), Model!$J$20:$P$21, 2), "")</f>
        <v/>
      </c>
      <c r="AA9" s="63" t="str">
        <f>IFERROR(HLOOKUP(MATCH(MOD($D9+AA$8, 12), Model!$J$23:$P$23, 0), Model!$J$20:$P$28, 5) &amp; " : " &amp; HLOOKUP(MATCH(MOD($D9+AA$8, 12), Model!$J$23:$P$23, 0), Model!$J$20:$P$21, 2), "")</f>
        <v>D : 2</v>
      </c>
      <c r="AB9" s="63" t="str">
        <f>IFERROR(HLOOKUP(MATCH(MOD($D9+AB$8, 12), Model!$J$23:$P$23, 0), Model!$J$20:$P$28, 5) &amp; " : " &amp; HLOOKUP(MATCH(MOD($D9+AB$8, 12), Model!$J$23:$P$23, 0), Model!$J$20:$P$21, 2), "")</f>
        <v/>
      </c>
      <c r="AC9" s="65" t="str">
        <f>IFERROR(HLOOKUP(MATCH(MOD($D9+AC$8, 12), Model!$J$23:$P$23, 0), Model!$J$20:$P$28, 5) &amp; " : " &amp; HLOOKUP(MATCH(MOD($D9+AC$8, 12), Model!$J$23:$P$23, 0), Model!$J$20:$P$21, 2), "")</f>
        <v>E : 3</v>
      </c>
      <c r="AE9" s="98" t="s">
        <v>3</v>
      </c>
      <c r="AF9" s="99" t="b">
        <v>1</v>
      </c>
    </row>
    <row r="10" spans="2:32" s="70" customFormat="1" ht="21" customHeight="1" x14ac:dyDescent="0.25">
      <c r="B10" s="121"/>
      <c r="C10" s="71" t="s">
        <v>16</v>
      </c>
      <c r="D10" s="2">
        <f>VLOOKUP(UPPER(Fretboards!C10), Model!$C$2:$E$41, 3)</f>
        <v>11</v>
      </c>
      <c r="E10" s="54" t="str">
        <f>IFERROR(HLOOKUP(MATCH(MOD($D10+E$8, 12), Model!$J$23:$P$23, 0), Model!$J$20:$P$28, 5) &amp; " : " &amp; HLOOKUP(MATCH(MOD($D10+E$8, 12), Model!$J$23:$P$23, 0), Model!$J$20:$P$21, 2), "")</f>
        <v>B : 7</v>
      </c>
      <c r="F10" s="63" t="str">
        <f>IFERROR(HLOOKUP(MATCH(MOD($D10+F$8, 12), Model!$J$23:$P$23, 0), Model!$J$20:$P$28, 5) &amp; " : " &amp; HLOOKUP(MATCH(MOD($D10+F$8, 12), Model!$J$23:$P$23, 0), Model!$J$20:$P$21, 2), "")</f>
        <v>C : 1</v>
      </c>
      <c r="G10" s="63" t="str">
        <f>IFERROR(HLOOKUP(MATCH(MOD($D10+G$8, 12), Model!$J$23:$P$23, 0), Model!$J$20:$P$28, 5) &amp; " : " &amp; HLOOKUP(MATCH(MOD($D10+G$8, 12), Model!$J$23:$P$23, 0), Model!$J$20:$P$21, 2), "")</f>
        <v/>
      </c>
      <c r="H10" s="64" t="str">
        <f>IFERROR(HLOOKUP(MATCH(MOD($D10+H$8, 12), Model!$J$23:$P$23, 0), Model!$J$20:$P$28, 5) &amp; " : " &amp; HLOOKUP(MATCH(MOD($D10+H$8, 12), Model!$J$23:$P$23, 0), Model!$J$20:$P$21, 2), "")</f>
        <v>D : 2</v>
      </c>
      <c r="I10" s="63" t="str">
        <f>IFERROR(HLOOKUP(MATCH(MOD($D10+I$8, 12), Model!$J$23:$P$23, 0), Model!$J$20:$P$28, 5) &amp; " : " &amp; HLOOKUP(MATCH(MOD($D10+I$8, 12), Model!$J$23:$P$23, 0), Model!$J$20:$P$21, 2), "")</f>
        <v/>
      </c>
      <c r="J10" s="64" t="str">
        <f>IFERROR(HLOOKUP(MATCH(MOD($D10+J$8, 12), Model!$J$23:$P$23, 0), Model!$J$20:$P$28, 5) &amp; " : " &amp; HLOOKUP(MATCH(MOD($D10+J$8, 12), Model!$J$23:$P$23, 0), Model!$J$20:$P$21, 2), "")</f>
        <v>E : 3</v>
      </c>
      <c r="K10" s="63" t="str">
        <f>IFERROR(HLOOKUP(MATCH(MOD($D10+K$8, 12), Model!$J$23:$P$23, 0), Model!$J$20:$P$28, 5) &amp; " : " &amp; HLOOKUP(MATCH(MOD($D10+K$8, 12), Model!$J$23:$P$23, 0), Model!$J$20:$P$21, 2), "")</f>
        <v>F : 4</v>
      </c>
      <c r="L10" s="64" t="str">
        <f>IFERROR(HLOOKUP(MATCH(MOD($D10+L$8, 12), Model!$J$23:$P$23, 0), Model!$J$20:$P$28, 5) &amp; " : " &amp; HLOOKUP(MATCH(MOD($D10+L$8, 12), Model!$J$23:$P$23, 0), Model!$J$20:$P$21, 2), "")</f>
        <v/>
      </c>
      <c r="M10" s="63" t="str">
        <f>IFERROR(HLOOKUP(MATCH(MOD($D10+M$8, 12), Model!$J$23:$P$23, 0), Model!$J$20:$P$28, 5) &amp; " : " &amp; HLOOKUP(MATCH(MOD($D10+M$8, 12), Model!$J$23:$P$23, 0), Model!$J$20:$P$21, 2), "")</f>
        <v>G : 5</v>
      </c>
      <c r="N10" s="64" t="str">
        <f>IFERROR(HLOOKUP(MATCH(MOD($D10+N$8, 12), Model!$J$23:$P$23, 0), Model!$J$20:$P$28, 5) &amp; " : " &amp; HLOOKUP(MATCH(MOD($D10+N$8, 12), Model!$J$23:$P$23, 0), Model!$J$20:$P$21, 2), "")</f>
        <v/>
      </c>
      <c r="O10" s="63" t="str">
        <f>IFERROR(HLOOKUP(MATCH(MOD($D10+O$8, 12), Model!$J$23:$P$23, 0), Model!$J$20:$P$28, 5) &amp; " : " &amp; HLOOKUP(MATCH(MOD($D10+O$8, 12), Model!$J$23:$P$23, 0), Model!$J$20:$P$21, 2), "")</f>
        <v>A : 6</v>
      </c>
      <c r="P10" s="63" t="str">
        <f>IFERROR(HLOOKUP(MATCH(MOD($D10+P$8, 12), Model!$J$23:$P$23, 0), Model!$J$20:$P$28, 5) &amp; " : " &amp; HLOOKUP(MATCH(MOD($D10+P$8, 12), Model!$J$23:$P$23, 0), Model!$J$20:$P$21, 2), "")</f>
        <v/>
      </c>
      <c r="Q10" s="65" t="str">
        <f>IFERROR(HLOOKUP(MATCH(MOD($D10+Q$8, 12), Model!$J$23:$P$23, 0), Model!$J$20:$P$28, 5) &amp; " : " &amp; HLOOKUP(MATCH(MOD($D10+Q$8, 12), Model!$J$23:$P$23, 0), Model!$J$20:$P$21, 2), "")</f>
        <v>B : 7</v>
      </c>
      <c r="R10" s="63" t="str">
        <f>IFERROR(HLOOKUP(MATCH(MOD($D10+R$8, 12), Model!$J$23:$P$23, 0), Model!$J$20:$P$28, 5) &amp; " : " &amp; HLOOKUP(MATCH(MOD($D10+R$8, 12), Model!$J$23:$P$23, 0), Model!$J$20:$P$21, 2), "")</f>
        <v>C : 1</v>
      </c>
      <c r="S10" s="63" t="str">
        <f>IFERROR(HLOOKUP(MATCH(MOD($D10+S$8, 12), Model!$J$23:$P$23, 0), Model!$J$20:$P$28, 5) &amp; " : " &amp; HLOOKUP(MATCH(MOD($D10+S$8, 12), Model!$J$23:$P$23, 0), Model!$J$20:$P$21, 2), "")</f>
        <v/>
      </c>
      <c r="T10" s="64" t="str">
        <f>IFERROR(HLOOKUP(MATCH(MOD($D10+T$8, 12), Model!$J$23:$P$23, 0), Model!$J$20:$P$28, 5) &amp; " : " &amp; HLOOKUP(MATCH(MOD($D10+T$8, 12), Model!$J$23:$P$23, 0), Model!$J$20:$P$21, 2), "")</f>
        <v>D : 2</v>
      </c>
      <c r="U10" s="63" t="str">
        <f>IFERROR(HLOOKUP(MATCH(MOD($D10+U$8, 12), Model!$J$23:$P$23, 0), Model!$J$20:$P$28, 5) &amp; " : " &amp; HLOOKUP(MATCH(MOD($D10+U$8, 12), Model!$J$23:$P$23, 0), Model!$J$20:$P$21, 2), "")</f>
        <v/>
      </c>
      <c r="V10" s="64" t="str">
        <f>IFERROR(HLOOKUP(MATCH(MOD($D10+V$8, 12), Model!$J$23:$P$23, 0), Model!$J$20:$P$28, 5) &amp; " : " &amp; HLOOKUP(MATCH(MOD($D10+V$8, 12), Model!$J$23:$P$23, 0), Model!$J$20:$P$21, 2), "")</f>
        <v>E : 3</v>
      </c>
      <c r="W10" s="63" t="str">
        <f>IFERROR(HLOOKUP(MATCH(MOD($D10+W$8, 12), Model!$J$23:$P$23, 0), Model!$J$20:$P$28, 5) &amp; " : " &amp; HLOOKUP(MATCH(MOD($D10+W$8, 12), Model!$J$23:$P$23, 0), Model!$J$20:$P$21, 2), "")</f>
        <v>F : 4</v>
      </c>
      <c r="X10" s="64" t="str">
        <f>IFERROR(HLOOKUP(MATCH(MOD($D10+X$8, 12), Model!$J$23:$P$23, 0), Model!$J$20:$P$28, 5) &amp; " : " &amp; HLOOKUP(MATCH(MOD($D10+X$8, 12), Model!$J$23:$P$23, 0), Model!$J$20:$P$21, 2), "")</f>
        <v/>
      </c>
      <c r="Y10" s="63" t="str">
        <f>IFERROR(HLOOKUP(MATCH(MOD($D10+Y$8, 12), Model!$J$23:$P$23, 0), Model!$J$20:$P$28, 5) &amp; " : " &amp; HLOOKUP(MATCH(MOD($D10+Y$8, 12), Model!$J$23:$P$23, 0), Model!$J$20:$P$21, 2), "")</f>
        <v>G : 5</v>
      </c>
      <c r="Z10" s="64" t="str">
        <f>IFERROR(HLOOKUP(MATCH(MOD($D10+Z$8, 12), Model!$J$23:$P$23, 0), Model!$J$20:$P$28, 5) &amp; " : " &amp; HLOOKUP(MATCH(MOD($D10+Z$8, 12), Model!$J$23:$P$23, 0), Model!$J$20:$P$21, 2), "")</f>
        <v/>
      </c>
      <c r="AA10" s="63" t="str">
        <f>IFERROR(HLOOKUP(MATCH(MOD($D10+AA$8, 12), Model!$J$23:$P$23, 0), Model!$J$20:$P$28, 5) &amp; " : " &amp; HLOOKUP(MATCH(MOD($D10+AA$8, 12), Model!$J$23:$P$23, 0), Model!$J$20:$P$21, 2), "")</f>
        <v>A : 6</v>
      </c>
      <c r="AB10" s="63" t="str">
        <f>IFERROR(HLOOKUP(MATCH(MOD($D10+AB$8, 12), Model!$J$23:$P$23, 0), Model!$J$20:$P$28, 5) &amp; " : " &amp; HLOOKUP(MATCH(MOD($D10+AB$8, 12), Model!$J$23:$P$23, 0), Model!$J$20:$P$21, 2), "")</f>
        <v/>
      </c>
      <c r="AC10" s="65" t="str">
        <f>IFERROR(HLOOKUP(MATCH(MOD($D10+AC$8, 12), Model!$J$23:$P$23, 0), Model!$J$20:$P$28, 5) &amp; " : " &amp; HLOOKUP(MATCH(MOD($D10+AC$8, 12), Model!$J$23:$P$23, 0), Model!$J$20:$P$21, 2), "")</f>
        <v>B : 7</v>
      </c>
      <c r="AE10" s="100" t="s">
        <v>4</v>
      </c>
      <c r="AF10" s="99" t="b">
        <v>0</v>
      </c>
    </row>
    <row r="11" spans="2:32" s="70" customFormat="1" ht="21" customHeight="1" x14ac:dyDescent="0.25">
      <c r="B11" s="121"/>
      <c r="C11" s="71" t="s">
        <v>15</v>
      </c>
      <c r="D11" s="2">
        <f>VLOOKUP(UPPER(Fretboards!C11), Model!$C$2:$E$41, 3)</f>
        <v>7</v>
      </c>
      <c r="E11" s="54" t="str">
        <f>IFERROR(HLOOKUP(MATCH(MOD($D11+E$8, 12), Model!$J$23:$P$23, 0), Model!$J$20:$P$28, 5) &amp; " : " &amp; HLOOKUP(MATCH(MOD($D11+E$8, 12), Model!$J$23:$P$23, 0), Model!$J$20:$P$21, 2), "")</f>
        <v>G : 5</v>
      </c>
      <c r="F11" s="63" t="str">
        <f>IFERROR(HLOOKUP(MATCH(MOD($D11+F$8, 12), Model!$J$23:$P$23, 0), Model!$J$20:$P$28, 5) &amp; " : " &amp; HLOOKUP(MATCH(MOD($D11+F$8, 12), Model!$J$23:$P$23, 0), Model!$J$20:$P$21, 2), "")</f>
        <v/>
      </c>
      <c r="G11" s="63" t="str">
        <f>IFERROR(HLOOKUP(MATCH(MOD($D11+G$8, 12), Model!$J$23:$P$23, 0), Model!$J$20:$P$28, 5) &amp; " : " &amp; HLOOKUP(MATCH(MOD($D11+G$8, 12), Model!$J$23:$P$23, 0), Model!$J$20:$P$21, 2), "")</f>
        <v>A : 6</v>
      </c>
      <c r="H11" s="64" t="str">
        <f>IFERROR(HLOOKUP(MATCH(MOD($D11+H$8, 12), Model!$J$23:$P$23, 0), Model!$J$20:$P$28, 5) &amp; " : " &amp; HLOOKUP(MATCH(MOD($D11+H$8, 12), Model!$J$23:$P$23, 0), Model!$J$20:$P$21, 2), "")</f>
        <v/>
      </c>
      <c r="I11" s="63" t="str">
        <f>IFERROR(HLOOKUP(MATCH(MOD($D11+I$8, 12), Model!$J$23:$P$23, 0), Model!$J$20:$P$28, 5) &amp; " : " &amp; HLOOKUP(MATCH(MOD($D11+I$8, 12), Model!$J$23:$P$23, 0), Model!$J$20:$P$21, 2), "")</f>
        <v>B : 7</v>
      </c>
      <c r="J11" s="64" t="str">
        <f>IFERROR(HLOOKUP(MATCH(MOD($D11+J$8, 12), Model!$J$23:$P$23, 0), Model!$J$20:$P$28, 5) &amp; " : " &amp; HLOOKUP(MATCH(MOD($D11+J$8, 12), Model!$J$23:$P$23, 0), Model!$J$20:$P$21, 2), "")</f>
        <v>C : 1</v>
      </c>
      <c r="K11" s="63" t="str">
        <f>IFERROR(HLOOKUP(MATCH(MOD($D11+K$8, 12), Model!$J$23:$P$23, 0), Model!$J$20:$P$28, 5) &amp; " : " &amp; HLOOKUP(MATCH(MOD($D11+K$8, 12), Model!$J$23:$P$23, 0), Model!$J$20:$P$21, 2), "")</f>
        <v/>
      </c>
      <c r="L11" s="64" t="str">
        <f>IFERROR(HLOOKUP(MATCH(MOD($D11+L$8, 12), Model!$J$23:$P$23, 0), Model!$J$20:$P$28, 5) &amp; " : " &amp; HLOOKUP(MATCH(MOD($D11+L$8, 12), Model!$J$23:$P$23, 0), Model!$J$20:$P$21, 2), "")</f>
        <v>D : 2</v>
      </c>
      <c r="M11" s="63" t="str">
        <f>IFERROR(HLOOKUP(MATCH(MOD($D11+M$8, 12), Model!$J$23:$P$23, 0), Model!$J$20:$P$28, 5) &amp; " : " &amp; HLOOKUP(MATCH(MOD($D11+M$8, 12), Model!$J$23:$P$23, 0), Model!$J$20:$P$21, 2), "")</f>
        <v/>
      </c>
      <c r="N11" s="64" t="str">
        <f>IFERROR(HLOOKUP(MATCH(MOD($D11+N$8, 12), Model!$J$23:$P$23, 0), Model!$J$20:$P$28, 5) &amp; " : " &amp; HLOOKUP(MATCH(MOD($D11+N$8, 12), Model!$J$23:$P$23, 0), Model!$J$20:$P$21, 2), "")</f>
        <v>E : 3</v>
      </c>
      <c r="O11" s="63" t="str">
        <f>IFERROR(HLOOKUP(MATCH(MOD($D11+O$8, 12), Model!$J$23:$P$23, 0), Model!$J$20:$P$28, 5) &amp; " : " &amp; HLOOKUP(MATCH(MOD($D11+O$8, 12), Model!$J$23:$P$23, 0), Model!$J$20:$P$21, 2), "")</f>
        <v>F : 4</v>
      </c>
      <c r="P11" s="63" t="str">
        <f>IFERROR(HLOOKUP(MATCH(MOD($D11+P$8, 12), Model!$J$23:$P$23, 0), Model!$J$20:$P$28, 5) &amp; " : " &amp; HLOOKUP(MATCH(MOD($D11+P$8, 12), Model!$J$23:$P$23, 0), Model!$J$20:$P$21, 2), "")</f>
        <v/>
      </c>
      <c r="Q11" s="65" t="str">
        <f>IFERROR(HLOOKUP(MATCH(MOD($D11+Q$8, 12), Model!$J$23:$P$23, 0), Model!$J$20:$P$28, 5) &amp; " : " &amp; HLOOKUP(MATCH(MOD($D11+Q$8, 12), Model!$J$23:$P$23, 0), Model!$J$20:$P$21, 2), "")</f>
        <v>G : 5</v>
      </c>
      <c r="R11" s="63" t="str">
        <f>IFERROR(HLOOKUP(MATCH(MOD($D11+R$8, 12), Model!$J$23:$P$23, 0), Model!$J$20:$P$28, 5) &amp; " : " &amp; HLOOKUP(MATCH(MOD($D11+R$8, 12), Model!$J$23:$P$23, 0), Model!$J$20:$P$21, 2), "")</f>
        <v/>
      </c>
      <c r="S11" s="63" t="str">
        <f>IFERROR(HLOOKUP(MATCH(MOD($D11+S$8, 12), Model!$J$23:$P$23, 0), Model!$J$20:$P$28, 5) &amp; " : " &amp; HLOOKUP(MATCH(MOD($D11+S$8, 12), Model!$J$23:$P$23, 0), Model!$J$20:$P$21, 2), "")</f>
        <v>A : 6</v>
      </c>
      <c r="T11" s="64" t="str">
        <f>IFERROR(HLOOKUP(MATCH(MOD($D11+T$8, 12), Model!$J$23:$P$23, 0), Model!$J$20:$P$28, 5) &amp; " : " &amp; HLOOKUP(MATCH(MOD($D11+T$8, 12), Model!$J$23:$P$23, 0), Model!$J$20:$P$21, 2), "")</f>
        <v/>
      </c>
      <c r="U11" s="63" t="str">
        <f>IFERROR(HLOOKUP(MATCH(MOD($D11+U$8, 12), Model!$J$23:$P$23, 0), Model!$J$20:$P$28, 5) &amp; " : " &amp; HLOOKUP(MATCH(MOD($D11+U$8, 12), Model!$J$23:$P$23, 0), Model!$J$20:$P$21, 2), "")</f>
        <v>B : 7</v>
      </c>
      <c r="V11" s="64" t="str">
        <f>IFERROR(HLOOKUP(MATCH(MOD($D11+V$8, 12), Model!$J$23:$P$23, 0), Model!$J$20:$P$28, 5) &amp; " : " &amp; HLOOKUP(MATCH(MOD($D11+V$8, 12), Model!$J$23:$P$23, 0), Model!$J$20:$P$21, 2), "")</f>
        <v>C : 1</v>
      </c>
      <c r="W11" s="63" t="str">
        <f>IFERROR(HLOOKUP(MATCH(MOD($D11+W$8, 12), Model!$J$23:$P$23, 0), Model!$J$20:$P$28, 5) &amp; " : " &amp; HLOOKUP(MATCH(MOD($D11+W$8, 12), Model!$J$23:$P$23, 0), Model!$J$20:$P$21, 2), "")</f>
        <v/>
      </c>
      <c r="X11" s="64" t="str">
        <f>IFERROR(HLOOKUP(MATCH(MOD($D11+X$8, 12), Model!$J$23:$P$23, 0), Model!$J$20:$P$28, 5) &amp; " : " &amp; HLOOKUP(MATCH(MOD($D11+X$8, 12), Model!$J$23:$P$23, 0), Model!$J$20:$P$21, 2), "")</f>
        <v>D : 2</v>
      </c>
      <c r="Y11" s="63" t="str">
        <f>IFERROR(HLOOKUP(MATCH(MOD($D11+Y$8, 12), Model!$J$23:$P$23, 0), Model!$J$20:$P$28, 5) &amp; " : " &amp; HLOOKUP(MATCH(MOD($D11+Y$8, 12), Model!$J$23:$P$23, 0), Model!$J$20:$P$21, 2), "")</f>
        <v/>
      </c>
      <c r="Z11" s="64" t="str">
        <f>IFERROR(HLOOKUP(MATCH(MOD($D11+Z$8, 12), Model!$J$23:$P$23, 0), Model!$J$20:$P$28, 5) &amp; " : " &amp; HLOOKUP(MATCH(MOD($D11+Z$8, 12), Model!$J$23:$P$23, 0), Model!$J$20:$P$21, 2), "")</f>
        <v>E : 3</v>
      </c>
      <c r="AA11" s="63" t="str">
        <f>IFERROR(HLOOKUP(MATCH(MOD($D11+AA$8, 12), Model!$J$23:$P$23, 0), Model!$J$20:$P$28, 5) &amp; " : " &amp; HLOOKUP(MATCH(MOD($D11+AA$8, 12), Model!$J$23:$P$23, 0), Model!$J$20:$P$21, 2), "")</f>
        <v>F : 4</v>
      </c>
      <c r="AB11" s="63" t="str">
        <f>IFERROR(HLOOKUP(MATCH(MOD($D11+AB$8, 12), Model!$J$23:$P$23, 0), Model!$J$20:$P$28, 5) &amp; " : " &amp; HLOOKUP(MATCH(MOD($D11+AB$8, 12), Model!$J$23:$P$23, 0), Model!$J$20:$P$21, 2), "")</f>
        <v/>
      </c>
      <c r="AC11" s="65" t="str">
        <f>IFERROR(HLOOKUP(MATCH(MOD($D11+AC$8, 12), Model!$J$23:$P$23, 0), Model!$J$20:$P$28, 5) &amp; " : " &amp; HLOOKUP(MATCH(MOD($D11+AC$8, 12), Model!$J$23:$P$23, 0), Model!$J$20:$P$21, 2), "")</f>
        <v>G : 5</v>
      </c>
      <c r="AE11" s="100" t="s">
        <v>5</v>
      </c>
      <c r="AF11" s="99" t="b">
        <v>1</v>
      </c>
    </row>
    <row r="12" spans="2:32" s="70" customFormat="1" ht="21" customHeight="1" x14ac:dyDescent="0.25">
      <c r="B12" s="121"/>
      <c r="C12" s="71" t="s">
        <v>12</v>
      </c>
      <c r="D12" s="2">
        <f>VLOOKUP(UPPER(Fretboards!C12), Model!$C$2:$E$41, 3)</f>
        <v>2</v>
      </c>
      <c r="E12" s="54" t="str">
        <f>IFERROR(HLOOKUP(MATCH(MOD($D12+E$8, 12), Model!$J$23:$P$23, 0), Model!$J$20:$P$28, 5) &amp; " : " &amp; HLOOKUP(MATCH(MOD($D12+E$8, 12), Model!$J$23:$P$23, 0), Model!$J$20:$P$21, 2), "")</f>
        <v>D : 2</v>
      </c>
      <c r="F12" s="63" t="str">
        <f>IFERROR(HLOOKUP(MATCH(MOD($D12+F$8, 12), Model!$J$23:$P$23, 0), Model!$J$20:$P$28, 5) &amp; " : " &amp; HLOOKUP(MATCH(MOD($D12+F$8, 12), Model!$J$23:$P$23, 0), Model!$J$20:$P$21, 2), "")</f>
        <v/>
      </c>
      <c r="G12" s="63" t="str">
        <f>IFERROR(HLOOKUP(MATCH(MOD($D12+G$8, 12), Model!$J$23:$P$23, 0), Model!$J$20:$P$28, 5) &amp; " : " &amp; HLOOKUP(MATCH(MOD($D12+G$8, 12), Model!$J$23:$P$23, 0), Model!$J$20:$P$21, 2), "")</f>
        <v>E : 3</v>
      </c>
      <c r="H12" s="64" t="str">
        <f>IFERROR(HLOOKUP(MATCH(MOD($D12+H$8, 12), Model!$J$23:$P$23, 0), Model!$J$20:$P$28, 5) &amp; " : " &amp; HLOOKUP(MATCH(MOD($D12+H$8, 12), Model!$J$23:$P$23, 0), Model!$J$20:$P$21, 2), "")</f>
        <v>F : 4</v>
      </c>
      <c r="I12" s="63" t="str">
        <f>IFERROR(HLOOKUP(MATCH(MOD($D12+I$8, 12), Model!$J$23:$P$23, 0), Model!$J$20:$P$28, 5) &amp; " : " &amp; HLOOKUP(MATCH(MOD($D12+I$8, 12), Model!$J$23:$P$23, 0), Model!$J$20:$P$21, 2), "")</f>
        <v/>
      </c>
      <c r="J12" s="64" t="str">
        <f>IFERROR(HLOOKUP(MATCH(MOD($D12+J$8, 12), Model!$J$23:$P$23, 0), Model!$J$20:$P$28, 5) &amp; " : " &amp; HLOOKUP(MATCH(MOD($D12+J$8, 12), Model!$J$23:$P$23, 0), Model!$J$20:$P$21, 2), "")</f>
        <v>G : 5</v>
      </c>
      <c r="K12" s="63" t="str">
        <f>IFERROR(HLOOKUP(MATCH(MOD($D12+K$8, 12), Model!$J$23:$P$23, 0), Model!$J$20:$P$28, 5) &amp; " : " &amp; HLOOKUP(MATCH(MOD($D12+K$8, 12), Model!$J$23:$P$23, 0), Model!$J$20:$P$21, 2), "")</f>
        <v/>
      </c>
      <c r="L12" s="64" t="str">
        <f>IFERROR(HLOOKUP(MATCH(MOD($D12+L$8, 12), Model!$J$23:$P$23, 0), Model!$J$20:$P$28, 5) &amp; " : " &amp; HLOOKUP(MATCH(MOD($D12+L$8, 12), Model!$J$23:$P$23, 0), Model!$J$20:$P$21, 2), "")</f>
        <v>A : 6</v>
      </c>
      <c r="M12" s="63" t="str">
        <f>IFERROR(HLOOKUP(MATCH(MOD($D12+M$8, 12), Model!$J$23:$P$23, 0), Model!$J$20:$P$28, 5) &amp; " : " &amp; HLOOKUP(MATCH(MOD($D12+M$8, 12), Model!$J$23:$P$23, 0), Model!$J$20:$P$21, 2), "")</f>
        <v/>
      </c>
      <c r="N12" s="64" t="str">
        <f>IFERROR(HLOOKUP(MATCH(MOD($D12+N$8, 12), Model!$J$23:$P$23, 0), Model!$J$20:$P$28, 5) &amp; " : " &amp; HLOOKUP(MATCH(MOD($D12+N$8, 12), Model!$J$23:$P$23, 0), Model!$J$20:$P$21, 2), "")</f>
        <v>B : 7</v>
      </c>
      <c r="O12" s="63" t="str">
        <f>IFERROR(HLOOKUP(MATCH(MOD($D12+O$8, 12), Model!$J$23:$P$23, 0), Model!$J$20:$P$28, 5) &amp; " : " &amp; HLOOKUP(MATCH(MOD($D12+O$8, 12), Model!$J$23:$P$23, 0), Model!$J$20:$P$21, 2), "")</f>
        <v>C : 1</v>
      </c>
      <c r="P12" s="63" t="str">
        <f>IFERROR(HLOOKUP(MATCH(MOD($D12+P$8, 12), Model!$J$23:$P$23, 0), Model!$J$20:$P$28, 5) &amp; " : " &amp; HLOOKUP(MATCH(MOD($D12+P$8, 12), Model!$J$23:$P$23, 0), Model!$J$20:$P$21, 2), "")</f>
        <v/>
      </c>
      <c r="Q12" s="65" t="str">
        <f>IFERROR(HLOOKUP(MATCH(MOD($D12+Q$8, 12), Model!$J$23:$P$23, 0), Model!$J$20:$P$28, 5) &amp; " : " &amp; HLOOKUP(MATCH(MOD($D12+Q$8, 12), Model!$J$23:$P$23, 0), Model!$J$20:$P$21, 2), "")</f>
        <v>D : 2</v>
      </c>
      <c r="R12" s="63" t="str">
        <f>IFERROR(HLOOKUP(MATCH(MOD($D12+R$8, 12), Model!$J$23:$P$23, 0), Model!$J$20:$P$28, 5) &amp; " : " &amp; HLOOKUP(MATCH(MOD($D12+R$8, 12), Model!$J$23:$P$23, 0), Model!$J$20:$P$21, 2), "")</f>
        <v/>
      </c>
      <c r="S12" s="63" t="str">
        <f>IFERROR(HLOOKUP(MATCH(MOD($D12+S$8, 12), Model!$J$23:$P$23, 0), Model!$J$20:$P$28, 5) &amp; " : " &amp; HLOOKUP(MATCH(MOD($D12+S$8, 12), Model!$J$23:$P$23, 0), Model!$J$20:$P$21, 2), "")</f>
        <v>E : 3</v>
      </c>
      <c r="T12" s="64" t="str">
        <f>IFERROR(HLOOKUP(MATCH(MOD($D12+T$8, 12), Model!$J$23:$P$23, 0), Model!$J$20:$P$28, 5) &amp; " : " &amp; HLOOKUP(MATCH(MOD($D12+T$8, 12), Model!$J$23:$P$23, 0), Model!$J$20:$P$21, 2), "")</f>
        <v>F : 4</v>
      </c>
      <c r="U12" s="63" t="str">
        <f>IFERROR(HLOOKUP(MATCH(MOD($D12+U$8, 12), Model!$J$23:$P$23, 0), Model!$J$20:$P$28, 5) &amp; " : " &amp; HLOOKUP(MATCH(MOD($D12+U$8, 12), Model!$J$23:$P$23, 0), Model!$J$20:$P$21, 2), "")</f>
        <v/>
      </c>
      <c r="V12" s="64" t="str">
        <f>IFERROR(HLOOKUP(MATCH(MOD($D12+V$8, 12), Model!$J$23:$P$23, 0), Model!$J$20:$P$28, 5) &amp; " : " &amp; HLOOKUP(MATCH(MOD($D12+V$8, 12), Model!$J$23:$P$23, 0), Model!$J$20:$P$21, 2), "")</f>
        <v>G : 5</v>
      </c>
      <c r="W12" s="63" t="str">
        <f>IFERROR(HLOOKUP(MATCH(MOD($D12+W$8, 12), Model!$J$23:$P$23, 0), Model!$J$20:$P$28, 5) &amp; " : " &amp; HLOOKUP(MATCH(MOD($D12+W$8, 12), Model!$J$23:$P$23, 0), Model!$J$20:$P$21, 2), "")</f>
        <v/>
      </c>
      <c r="X12" s="64" t="str">
        <f>IFERROR(HLOOKUP(MATCH(MOD($D12+X$8, 12), Model!$J$23:$P$23, 0), Model!$J$20:$P$28, 5) &amp; " : " &amp; HLOOKUP(MATCH(MOD($D12+X$8, 12), Model!$J$23:$P$23, 0), Model!$J$20:$P$21, 2), "")</f>
        <v>A : 6</v>
      </c>
      <c r="Y12" s="63" t="str">
        <f>IFERROR(HLOOKUP(MATCH(MOD($D12+Y$8, 12), Model!$J$23:$P$23, 0), Model!$J$20:$P$28, 5) &amp; " : " &amp; HLOOKUP(MATCH(MOD($D12+Y$8, 12), Model!$J$23:$P$23, 0), Model!$J$20:$P$21, 2), "")</f>
        <v/>
      </c>
      <c r="Z12" s="64" t="str">
        <f>IFERROR(HLOOKUP(MATCH(MOD($D12+Z$8, 12), Model!$J$23:$P$23, 0), Model!$J$20:$P$28, 5) &amp; " : " &amp; HLOOKUP(MATCH(MOD($D12+Z$8, 12), Model!$J$23:$P$23, 0), Model!$J$20:$P$21, 2), "")</f>
        <v>B : 7</v>
      </c>
      <c r="AA12" s="63" t="str">
        <f>IFERROR(HLOOKUP(MATCH(MOD($D12+AA$8, 12), Model!$J$23:$P$23, 0), Model!$J$20:$P$28, 5) &amp; " : " &amp; HLOOKUP(MATCH(MOD($D12+AA$8, 12), Model!$J$23:$P$23, 0), Model!$J$20:$P$21, 2), "")</f>
        <v>C : 1</v>
      </c>
      <c r="AB12" s="63" t="str">
        <f>IFERROR(HLOOKUP(MATCH(MOD($D12+AB$8, 12), Model!$J$23:$P$23, 0), Model!$J$20:$P$28, 5) &amp; " : " &amp; HLOOKUP(MATCH(MOD($D12+AB$8, 12), Model!$J$23:$P$23, 0), Model!$J$20:$P$21, 2), "")</f>
        <v/>
      </c>
      <c r="AC12" s="65" t="str">
        <f>IFERROR(HLOOKUP(MATCH(MOD($D12+AC$8, 12), Model!$J$23:$P$23, 0), Model!$J$20:$P$28, 5) &amp; " : " &amp; HLOOKUP(MATCH(MOD($D12+AC$8, 12), Model!$J$23:$P$23, 0), Model!$J$20:$P$21, 2), "")</f>
        <v>D : 2</v>
      </c>
      <c r="AE12" s="100" t="s">
        <v>6</v>
      </c>
      <c r="AF12" s="99" t="b">
        <v>0</v>
      </c>
    </row>
    <row r="13" spans="2:32" s="70" customFormat="1" ht="21" customHeight="1" x14ac:dyDescent="0.25">
      <c r="B13" s="121"/>
      <c r="C13" s="71" t="s">
        <v>14</v>
      </c>
      <c r="D13" s="2">
        <f>VLOOKUP(UPPER(Fretboards!C13), Model!$C$2:$E$41, 3)</f>
        <v>9</v>
      </c>
      <c r="E13" s="54" t="str">
        <f>IFERROR(HLOOKUP(MATCH(MOD($D13+E$8, 12), Model!$J$23:$P$23, 0), Model!$J$20:$P$28, 5) &amp; " : " &amp; HLOOKUP(MATCH(MOD($D13+E$8, 12), Model!$J$23:$P$23, 0), Model!$J$20:$P$21, 2), "")</f>
        <v>A : 6</v>
      </c>
      <c r="F13" s="63" t="str">
        <f>IFERROR(HLOOKUP(MATCH(MOD($D13+F$8, 12), Model!$J$23:$P$23, 0), Model!$J$20:$P$28, 5) &amp; " : " &amp; HLOOKUP(MATCH(MOD($D13+F$8, 12), Model!$J$23:$P$23, 0), Model!$J$20:$P$21, 2), "")</f>
        <v/>
      </c>
      <c r="G13" s="63" t="str">
        <f>IFERROR(HLOOKUP(MATCH(MOD($D13+G$8, 12), Model!$J$23:$P$23, 0), Model!$J$20:$P$28, 5) &amp; " : " &amp; HLOOKUP(MATCH(MOD($D13+G$8, 12), Model!$J$23:$P$23, 0), Model!$J$20:$P$21, 2), "")</f>
        <v>B : 7</v>
      </c>
      <c r="H13" s="64" t="str">
        <f>IFERROR(HLOOKUP(MATCH(MOD($D13+H$8, 12), Model!$J$23:$P$23, 0), Model!$J$20:$P$28, 5) &amp; " : " &amp; HLOOKUP(MATCH(MOD($D13+H$8, 12), Model!$J$23:$P$23, 0), Model!$J$20:$P$21, 2), "")</f>
        <v>C : 1</v>
      </c>
      <c r="I13" s="63" t="str">
        <f>IFERROR(HLOOKUP(MATCH(MOD($D13+I$8, 12), Model!$J$23:$P$23, 0), Model!$J$20:$P$28, 5) &amp; " : " &amp; HLOOKUP(MATCH(MOD($D13+I$8, 12), Model!$J$23:$P$23, 0), Model!$J$20:$P$21, 2), "")</f>
        <v/>
      </c>
      <c r="J13" s="64" t="str">
        <f>IFERROR(HLOOKUP(MATCH(MOD($D13+J$8, 12), Model!$J$23:$P$23, 0), Model!$J$20:$P$28, 5) &amp; " : " &amp; HLOOKUP(MATCH(MOD($D13+J$8, 12), Model!$J$23:$P$23, 0), Model!$J$20:$P$21, 2), "")</f>
        <v>D : 2</v>
      </c>
      <c r="K13" s="63" t="str">
        <f>IFERROR(HLOOKUP(MATCH(MOD($D13+K$8, 12), Model!$J$23:$P$23, 0), Model!$J$20:$P$28, 5) &amp; " : " &amp; HLOOKUP(MATCH(MOD($D13+K$8, 12), Model!$J$23:$P$23, 0), Model!$J$20:$P$21, 2), "")</f>
        <v/>
      </c>
      <c r="L13" s="64" t="str">
        <f>IFERROR(HLOOKUP(MATCH(MOD($D13+L$8, 12), Model!$J$23:$P$23, 0), Model!$J$20:$P$28, 5) &amp; " : " &amp; HLOOKUP(MATCH(MOD($D13+L$8, 12), Model!$J$23:$P$23, 0), Model!$J$20:$P$21, 2), "")</f>
        <v>E : 3</v>
      </c>
      <c r="M13" s="63" t="str">
        <f>IFERROR(HLOOKUP(MATCH(MOD($D13+M$8, 12), Model!$J$23:$P$23, 0), Model!$J$20:$P$28, 5) &amp; " : " &amp; HLOOKUP(MATCH(MOD($D13+M$8, 12), Model!$J$23:$P$23, 0), Model!$J$20:$P$21, 2), "")</f>
        <v>F : 4</v>
      </c>
      <c r="N13" s="64" t="str">
        <f>IFERROR(HLOOKUP(MATCH(MOD($D13+N$8, 12), Model!$J$23:$P$23, 0), Model!$J$20:$P$28, 5) &amp; " : " &amp; HLOOKUP(MATCH(MOD($D13+N$8, 12), Model!$J$23:$P$23, 0), Model!$J$20:$P$21, 2), "")</f>
        <v/>
      </c>
      <c r="O13" s="63" t="str">
        <f>IFERROR(HLOOKUP(MATCH(MOD($D13+O$8, 12), Model!$J$23:$P$23, 0), Model!$J$20:$P$28, 5) &amp; " : " &amp; HLOOKUP(MATCH(MOD($D13+O$8, 12), Model!$J$23:$P$23, 0), Model!$J$20:$P$21, 2), "")</f>
        <v>G : 5</v>
      </c>
      <c r="P13" s="63" t="str">
        <f>IFERROR(HLOOKUP(MATCH(MOD($D13+P$8, 12), Model!$J$23:$P$23, 0), Model!$J$20:$P$28, 5) &amp; " : " &amp; HLOOKUP(MATCH(MOD($D13+P$8, 12), Model!$J$23:$P$23, 0), Model!$J$20:$P$21, 2), "")</f>
        <v/>
      </c>
      <c r="Q13" s="65" t="str">
        <f>IFERROR(HLOOKUP(MATCH(MOD($D13+Q$8, 12), Model!$J$23:$P$23, 0), Model!$J$20:$P$28, 5) &amp; " : " &amp; HLOOKUP(MATCH(MOD($D13+Q$8, 12), Model!$J$23:$P$23, 0), Model!$J$20:$P$21, 2), "")</f>
        <v>A : 6</v>
      </c>
      <c r="R13" s="63" t="str">
        <f>IFERROR(HLOOKUP(MATCH(MOD($D13+R$8, 12), Model!$J$23:$P$23, 0), Model!$J$20:$P$28, 5) &amp; " : " &amp; HLOOKUP(MATCH(MOD($D13+R$8, 12), Model!$J$23:$P$23, 0), Model!$J$20:$P$21, 2), "")</f>
        <v/>
      </c>
      <c r="S13" s="63" t="str">
        <f>IFERROR(HLOOKUP(MATCH(MOD($D13+S$8, 12), Model!$J$23:$P$23, 0), Model!$J$20:$P$28, 5) &amp; " : " &amp; HLOOKUP(MATCH(MOD($D13+S$8, 12), Model!$J$23:$P$23, 0), Model!$J$20:$P$21, 2), "")</f>
        <v>B : 7</v>
      </c>
      <c r="T13" s="64" t="str">
        <f>IFERROR(HLOOKUP(MATCH(MOD($D13+T$8, 12), Model!$J$23:$P$23, 0), Model!$J$20:$P$28, 5) &amp; " : " &amp; HLOOKUP(MATCH(MOD($D13+T$8, 12), Model!$J$23:$P$23, 0), Model!$J$20:$P$21, 2), "")</f>
        <v>C : 1</v>
      </c>
      <c r="U13" s="63" t="str">
        <f>IFERROR(HLOOKUP(MATCH(MOD($D13+U$8, 12), Model!$J$23:$P$23, 0), Model!$J$20:$P$28, 5) &amp; " : " &amp; HLOOKUP(MATCH(MOD($D13+U$8, 12), Model!$J$23:$P$23, 0), Model!$J$20:$P$21, 2), "")</f>
        <v/>
      </c>
      <c r="V13" s="64" t="str">
        <f>IFERROR(HLOOKUP(MATCH(MOD($D13+V$8, 12), Model!$J$23:$P$23, 0), Model!$J$20:$P$28, 5) &amp; " : " &amp; HLOOKUP(MATCH(MOD($D13+V$8, 12), Model!$J$23:$P$23, 0), Model!$J$20:$P$21, 2), "")</f>
        <v>D : 2</v>
      </c>
      <c r="W13" s="63" t="str">
        <f>IFERROR(HLOOKUP(MATCH(MOD($D13+W$8, 12), Model!$J$23:$P$23, 0), Model!$J$20:$P$28, 5) &amp; " : " &amp; HLOOKUP(MATCH(MOD($D13+W$8, 12), Model!$J$23:$P$23, 0), Model!$J$20:$P$21, 2), "")</f>
        <v/>
      </c>
      <c r="X13" s="64" t="str">
        <f>IFERROR(HLOOKUP(MATCH(MOD($D13+X$8, 12), Model!$J$23:$P$23, 0), Model!$J$20:$P$28, 5) &amp; " : " &amp; HLOOKUP(MATCH(MOD($D13+X$8, 12), Model!$J$23:$P$23, 0), Model!$J$20:$P$21, 2), "")</f>
        <v>E : 3</v>
      </c>
      <c r="Y13" s="63" t="str">
        <f>IFERROR(HLOOKUP(MATCH(MOD($D13+Y$8, 12), Model!$J$23:$P$23, 0), Model!$J$20:$P$28, 5) &amp; " : " &amp; HLOOKUP(MATCH(MOD($D13+Y$8, 12), Model!$J$23:$P$23, 0), Model!$J$20:$P$21, 2), "")</f>
        <v>F : 4</v>
      </c>
      <c r="Z13" s="64" t="str">
        <f>IFERROR(HLOOKUP(MATCH(MOD($D13+Z$8, 12), Model!$J$23:$P$23, 0), Model!$J$20:$P$28, 5) &amp; " : " &amp; HLOOKUP(MATCH(MOD($D13+Z$8, 12), Model!$J$23:$P$23, 0), Model!$J$20:$P$21, 2), "")</f>
        <v/>
      </c>
      <c r="AA13" s="63" t="str">
        <f>IFERROR(HLOOKUP(MATCH(MOD($D13+AA$8, 12), Model!$J$23:$P$23, 0), Model!$J$20:$P$28, 5) &amp; " : " &amp; HLOOKUP(MATCH(MOD($D13+AA$8, 12), Model!$J$23:$P$23, 0), Model!$J$20:$P$21, 2), "")</f>
        <v>G : 5</v>
      </c>
      <c r="AB13" s="63" t="str">
        <f>IFERROR(HLOOKUP(MATCH(MOD($D13+AB$8, 12), Model!$J$23:$P$23, 0), Model!$J$20:$P$28, 5) &amp; " : " &amp; HLOOKUP(MATCH(MOD($D13+AB$8, 12), Model!$J$23:$P$23, 0), Model!$J$20:$P$21, 2), "")</f>
        <v/>
      </c>
      <c r="AC13" s="65" t="str">
        <f>IFERROR(HLOOKUP(MATCH(MOD($D13+AC$8, 12), Model!$J$23:$P$23, 0), Model!$J$20:$P$28, 5) &amp; " : " &amp; HLOOKUP(MATCH(MOD($D13+AC$8, 12), Model!$J$23:$P$23, 0), Model!$J$20:$P$21, 2), "")</f>
        <v>A : 6</v>
      </c>
      <c r="AE13" s="100" t="s">
        <v>7</v>
      </c>
      <c r="AF13" s="99" t="b">
        <v>1</v>
      </c>
    </row>
    <row r="14" spans="2:32" s="70" customFormat="1" ht="21" customHeight="1" x14ac:dyDescent="0.25">
      <c r="B14" s="115" t="s">
        <v>60</v>
      </c>
      <c r="C14" s="71" t="s">
        <v>11</v>
      </c>
      <c r="D14" s="2">
        <f>VLOOKUP(UPPER(Fretboards!C14), Model!$C$2:$E$41, 3)</f>
        <v>4</v>
      </c>
      <c r="E14" s="54" t="str">
        <f>IFERROR(HLOOKUP(MATCH(MOD($D14+E$8, 12), Model!$J$23:$P$23, 0), Model!$J$20:$P$28, 5) &amp; " : " &amp; HLOOKUP(MATCH(MOD($D14+E$8, 12), Model!$J$23:$P$23, 0), Model!$J$20:$P$21, 2), "")</f>
        <v>E : 3</v>
      </c>
      <c r="F14" s="63" t="str">
        <f>IFERROR(HLOOKUP(MATCH(MOD($D14+F$8, 12), Model!$J$23:$P$23, 0), Model!$J$20:$P$28, 5) &amp; " : " &amp; HLOOKUP(MATCH(MOD($D14+F$8, 12), Model!$J$23:$P$23, 0), Model!$J$20:$P$21, 2), "")</f>
        <v>F : 4</v>
      </c>
      <c r="G14" s="63" t="str">
        <f>IFERROR(HLOOKUP(MATCH(MOD($D14+G$8, 12), Model!$J$23:$P$23, 0), Model!$J$20:$P$28, 5) &amp; " : " &amp; HLOOKUP(MATCH(MOD($D14+G$8, 12), Model!$J$23:$P$23, 0), Model!$J$20:$P$21, 2), "")</f>
        <v/>
      </c>
      <c r="H14" s="64" t="str">
        <f>IFERROR(HLOOKUP(MATCH(MOD($D14+H$8, 12), Model!$J$23:$P$23, 0), Model!$J$20:$P$28, 5) &amp; " : " &amp; HLOOKUP(MATCH(MOD($D14+H$8, 12), Model!$J$23:$P$23, 0), Model!$J$20:$P$21, 2), "")</f>
        <v>G : 5</v>
      </c>
      <c r="I14" s="63" t="str">
        <f>IFERROR(HLOOKUP(MATCH(MOD($D14+I$8, 12), Model!$J$23:$P$23, 0), Model!$J$20:$P$28, 5) &amp; " : " &amp; HLOOKUP(MATCH(MOD($D14+I$8, 12), Model!$J$23:$P$23, 0), Model!$J$20:$P$21, 2), "")</f>
        <v/>
      </c>
      <c r="J14" s="64" t="str">
        <f>IFERROR(HLOOKUP(MATCH(MOD($D14+J$8, 12), Model!$J$23:$P$23, 0), Model!$J$20:$P$28, 5) &amp; " : " &amp; HLOOKUP(MATCH(MOD($D14+J$8, 12), Model!$J$23:$P$23, 0), Model!$J$20:$P$21, 2), "")</f>
        <v>A : 6</v>
      </c>
      <c r="K14" s="63" t="str">
        <f>IFERROR(HLOOKUP(MATCH(MOD($D14+K$8, 12), Model!$J$23:$P$23, 0), Model!$J$20:$P$28, 5) &amp; " : " &amp; HLOOKUP(MATCH(MOD($D14+K$8, 12), Model!$J$23:$P$23, 0), Model!$J$20:$P$21, 2), "")</f>
        <v/>
      </c>
      <c r="L14" s="64" t="str">
        <f>IFERROR(HLOOKUP(MATCH(MOD($D14+L$8, 12), Model!$J$23:$P$23, 0), Model!$J$20:$P$28, 5) &amp; " : " &amp; HLOOKUP(MATCH(MOD($D14+L$8, 12), Model!$J$23:$P$23, 0), Model!$J$20:$P$21, 2), "")</f>
        <v>B : 7</v>
      </c>
      <c r="M14" s="63" t="str">
        <f>IFERROR(HLOOKUP(MATCH(MOD($D14+M$8, 12), Model!$J$23:$P$23, 0), Model!$J$20:$P$28, 5) &amp; " : " &amp; HLOOKUP(MATCH(MOD($D14+M$8, 12), Model!$J$23:$P$23, 0), Model!$J$20:$P$21, 2), "")</f>
        <v>C : 1</v>
      </c>
      <c r="N14" s="64" t="str">
        <f>IFERROR(HLOOKUP(MATCH(MOD($D14+N$8, 12), Model!$J$23:$P$23, 0), Model!$J$20:$P$28, 5) &amp; " : " &amp; HLOOKUP(MATCH(MOD($D14+N$8, 12), Model!$J$23:$P$23, 0), Model!$J$20:$P$21, 2), "")</f>
        <v/>
      </c>
      <c r="O14" s="63" t="str">
        <f>IFERROR(HLOOKUP(MATCH(MOD($D14+O$8, 12), Model!$J$23:$P$23, 0), Model!$J$20:$P$28, 5) &amp; " : " &amp; HLOOKUP(MATCH(MOD($D14+O$8, 12), Model!$J$23:$P$23, 0), Model!$J$20:$P$21, 2), "")</f>
        <v>D : 2</v>
      </c>
      <c r="P14" s="63" t="str">
        <f>IFERROR(HLOOKUP(MATCH(MOD($D14+P$8, 12), Model!$J$23:$P$23, 0), Model!$J$20:$P$28, 5) &amp; " : " &amp; HLOOKUP(MATCH(MOD($D14+P$8, 12), Model!$J$23:$P$23, 0), Model!$J$20:$P$21, 2), "")</f>
        <v/>
      </c>
      <c r="Q14" s="65" t="str">
        <f>IFERROR(HLOOKUP(MATCH(MOD($D14+Q$8, 12), Model!$J$23:$P$23, 0), Model!$J$20:$P$28, 5) &amp; " : " &amp; HLOOKUP(MATCH(MOD($D14+Q$8, 12), Model!$J$23:$P$23, 0), Model!$J$20:$P$21, 2), "")</f>
        <v>E : 3</v>
      </c>
      <c r="R14" s="63" t="str">
        <f>IFERROR(HLOOKUP(MATCH(MOD($D14+R$8, 12), Model!$J$23:$P$23, 0), Model!$J$20:$P$28, 5) &amp; " : " &amp; HLOOKUP(MATCH(MOD($D14+R$8, 12), Model!$J$23:$P$23, 0), Model!$J$20:$P$21, 2), "")</f>
        <v>F : 4</v>
      </c>
      <c r="S14" s="63" t="str">
        <f>IFERROR(HLOOKUP(MATCH(MOD($D14+S$8, 12), Model!$J$23:$P$23, 0), Model!$J$20:$P$28, 5) &amp; " : " &amp; HLOOKUP(MATCH(MOD($D14+S$8, 12), Model!$J$23:$P$23, 0), Model!$J$20:$P$21, 2), "")</f>
        <v/>
      </c>
      <c r="T14" s="64" t="str">
        <f>IFERROR(HLOOKUP(MATCH(MOD($D14+T$8, 12), Model!$J$23:$P$23, 0), Model!$J$20:$P$28, 5) &amp; " : " &amp; HLOOKUP(MATCH(MOD($D14+T$8, 12), Model!$J$23:$P$23, 0), Model!$J$20:$P$21, 2), "")</f>
        <v>G : 5</v>
      </c>
      <c r="U14" s="63" t="str">
        <f>IFERROR(HLOOKUP(MATCH(MOD($D14+U$8, 12), Model!$J$23:$P$23, 0), Model!$J$20:$P$28, 5) &amp; " : " &amp; HLOOKUP(MATCH(MOD($D14+U$8, 12), Model!$J$23:$P$23, 0), Model!$J$20:$P$21, 2), "")</f>
        <v/>
      </c>
      <c r="V14" s="64" t="str">
        <f>IFERROR(HLOOKUP(MATCH(MOD($D14+V$8, 12), Model!$J$23:$P$23, 0), Model!$J$20:$P$28, 5) &amp; " : " &amp; HLOOKUP(MATCH(MOD($D14+V$8, 12), Model!$J$23:$P$23, 0), Model!$J$20:$P$21, 2), "")</f>
        <v>A : 6</v>
      </c>
      <c r="W14" s="63" t="str">
        <f>IFERROR(HLOOKUP(MATCH(MOD($D14+W$8, 12), Model!$J$23:$P$23, 0), Model!$J$20:$P$28, 5) &amp; " : " &amp; HLOOKUP(MATCH(MOD($D14+W$8, 12), Model!$J$23:$P$23, 0), Model!$J$20:$P$21, 2), "")</f>
        <v/>
      </c>
      <c r="X14" s="64" t="str">
        <f>IFERROR(HLOOKUP(MATCH(MOD($D14+X$8, 12), Model!$J$23:$P$23, 0), Model!$J$20:$P$28, 5) &amp; " : " &amp; HLOOKUP(MATCH(MOD($D14+X$8, 12), Model!$J$23:$P$23, 0), Model!$J$20:$P$21, 2), "")</f>
        <v>B : 7</v>
      </c>
      <c r="Y14" s="63" t="str">
        <f>IFERROR(HLOOKUP(MATCH(MOD($D14+Y$8, 12), Model!$J$23:$P$23, 0), Model!$J$20:$P$28, 5) &amp; " : " &amp; HLOOKUP(MATCH(MOD($D14+Y$8, 12), Model!$J$23:$P$23, 0), Model!$J$20:$P$21, 2), "")</f>
        <v>C : 1</v>
      </c>
      <c r="Z14" s="64" t="str">
        <f>IFERROR(HLOOKUP(MATCH(MOD($D14+Z$8, 12), Model!$J$23:$P$23, 0), Model!$J$20:$P$28, 5) &amp; " : " &amp; HLOOKUP(MATCH(MOD($D14+Z$8, 12), Model!$J$23:$P$23, 0), Model!$J$20:$P$21, 2), "")</f>
        <v/>
      </c>
      <c r="AA14" s="63" t="str">
        <f>IFERROR(HLOOKUP(MATCH(MOD($D14+AA$8, 12), Model!$J$23:$P$23, 0), Model!$J$20:$P$28, 5) &amp; " : " &amp; HLOOKUP(MATCH(MOD($D14+AA$8, 12), Model!$J$23:$P$23, 0), Model!$J$20:$P$21, 2), "")</f>
        <v>D : 2</v>
      </c>
      <c r="AB14" s="63" t="str">
        <f>IFERROR(HLOOKUP(MATCH(MOD($D14+AB$8, 12), Model!$J$23:$P$23, 0), Model!$J$20:$P$28, 5) &amp; " : " &amp; HLOOKUP(MATCH(MOD($D14+AB$8, 12), Model!$J$23:$P$23, 0), Model!$J$20:$P$21, 2), "")</f>
        <v/>
      </c>
      <c r="AC14" s="65" t="str">
        <f>IFERROR(HLOOKUP(MATCH(MOD($D14+AC$8, 12), Model!$J$23:$P$23, 0), Model!$J$20:$P$28, 5) &amp; " : " &amp; HLOOKUP(MATCH(MOD($D14+AC$8, 12), Model!$J$23:$P$23, 0), Model!$J$20:$P$21, 2), "")</f>
        <v>E : 3</v>
      </c>
      <c r="AE14" s="100" t="s">
        <v>8</v>
      </c>
      <c r="AF14" s="99" t="b">
        <v>0</v>
      </c>
    </row>
    <row r="15" spans="2:32" s="70" customFormat="1" ht="21" hidden="1" customHeight="1" x14ac:dyDescent="0.25">
      <c r="B15" s="115"/>
      <c r="C15" s="72" t="s">
        <v>16</v>
      </c>
      <c r="D15" s="2">
        <f>VLOOKUP(UPPER(Fretboards!C15), Model!$C$2:$E$41, 3)</f>
        <v>11</v>
      </c>
      <c r="E15" s="54" t="str">
        <f>IFERROR(HLOOKUP(MATCH(MOD($D15+E$8, 12), Model!$J$23:$P$23, 0), Model!$J$21:$P$28, 4) &amp; " : " &amp; MATCH(MOD($D15+E$8, 12), Model!$J$23:$P$23, 0), "")</f>
        <v>B : 7</v>
      </c>
      <c r="F15" s="63" t="str">
        <f>IFERROR(HLOOKUP(MATCH(MOD($D15+F$8, 12), Model!$J$23:$P$23, 0), Model!$J$21:$P$28, 4) &amp; " : " &amp; MATCH(MOD($D15+F$8, 12), Model!$J$23:$P$23, 0), "")</f>
        <v>C : 1</v>
      </c>
      <c r="G15" s="63" t="str">
        <f>IFERROR(HLOOKUP(MATCH(MOD($D15+G$8, 12), Model!$J$23:$P$23, 0), Model!$J$21:$P$28, 4) &amp; " : " &amp; MATCH(MOD($D15+G$8, 12), Model!$J$23:$P$23, 0), "")</f>
        <v/>
      </c>
      <c r="H15" s="64" t="str">
        <f>IFERROR(HLOOKUP(MATCH(MOD($D15+H$8, 12), Model!$J$23:$P$23, 0), Model!$J$21:$P$28, 4) &amp; " : " &amp; MATCH(MOD($D15+H$8, 12), Model!$J$23:$P$23, 0), "")</f>
        <v>D : 2</v>
      </c>
      <c r="I15" s="63" t="str">
        <f>IFERROR(HLOOKUP(MATCH(MOD($D15+I$8, 12), Model!$J$23:$P$23, 0), Model!$J$21:$P$28, 4) &amp; " : " &amp; MATCH(MOD($D15+I$8, 12), Model!$J$23:$P$23, 0), "")</f>
        <v/>
      </c>
      <c r="J15" s="64" t="str">
        <f>IFERROR(HLOOKUP(MATCH(MOD($D15+J$8, 12), Model!$J$23:$P$23, 0), Model!$J$21:$P$28, 4) &amp; " : " &amp; MATCH(MOD($D15+J$8, 12), Model!$J$23:$P$23, 0), "")</f>
        <v>E : 3</v>
      </c>
      <c r="K15" s="63" t="str">
        <f>IFERROR(HLOOKUP(MATCH(MOD($D15+K$8, 12), Model!$J$23:$P$23, 0), Model!$J$21:$P$28, 4) &amp; " : " &amp; MATCH(MOD($D15+K$8, 12), Model!$J$23:$P$23, 0), "")</f>
        <v>F : 4</v>
      </c>
      <c r="L15" s="64" t="str">
        <f>IFERROR(HLOOKUP(MATCH(MOD($D15+L$8, 12), Model!$J$23:$P$23, 0), Model!$J$21:$P$28, 4) &amp; " : " &amp; MATCH(MOD($D15+L$8, 12), Model!$J$23:$P$23, 0), "")</f>
        <v/>
      </c>
      <c r="M15" s="63" t="str">
        <f>IFERROR(HLOOKUP(MATCH(MOD($D15+M$8, 12), Model!$J$23:$P$23, 0), Model!$J$21:$P$28, 4) &amp; " : " &amp; MATCH(MOD($D15+M$8, 12), Model!$J$23:$P$23, 0), "")</f>
        <v>G : 5</v>
      </c>
      <c r="N15" s="64" t="str">
        <f>IFERROR(HLOOKUP(MATCH(MOD($D15+N$8, 12), Model!$J$23:$P$23, 0), Model!$J$21:$P$28, 4) &amp; " : " &amp; MATCH(MOD($D15+N$8, 12), Model!$J$23:$P$23, 0), "")</f>
        <v/>
      </c>
      <c r="O15" s="63" t="str">
        <f>IFERROR(HLOOKUP(MATCH(MOD($D15+O$8, 12), Model!$J$23:$P$23, 0), Model!$J$21:$P$28, 4) &amp; " : " &amp; MATCH(MOD($D15+O$8, 12), Model!$J$23:$P$23, 0), "")</f>
        <v>A : 6</v>
      </c>
      <c r="P15" s="63" t="str">
        <f>IFERROR(HLOOKUP(MATCH(MOD($D15+P$8, 12), Model!$J$23:$P$23, 0), Model!$J$21:$P$28, 4) &amp; " : " &amp; MATCH(MOD($D15+P$8, 12), Model!$J$23:$P$23, 0), "")</f>
        <v/>
      </c>
      <c r="Q15" s="65" t="str">
        <f>IFERROR(HLOOKUP(MATCH(MOD($D15+Q$8, 12), Model!$J$23:$P$23, 0), Model!$J$21:$P$28, 4) &amp; " : " &amp; MATCH(MOD($D15+Q$8, 12), Model!$J$23:$P$23, 0), "")</f>
        <v>B : 7</v>
      </c>
      <c r="R15" s="63" t="str">
        <f>IFERROR(HLOOKUP(MATCH(MOD($D15+R$8, 12), Model!$J$23:$P$23, 0), Model!$J$21:$P$28, 4) &amp; " : " &amp; MATCH(MOD($D15+R$8, 12), Model!$J$23:$P$23, 0), "")</f>
        <v>C : 1</v>
      </c>
      <c r="S15" s="63" t="str">
        <f>IFERROR(HLOOKUP(MATCH(MOD($D15+S$8, 12), Model!$J$23:$P$23, 0), Model!$J$21:$P$28, 4) &amp; " : " &amp; MATCH(MOD($D15+S$8, 12), Model!$J$23:$P$23, 0), "")</f>
        <v/>
      </c>
      <c r="T15" s="64" t="str">
        <f>IFERROR(HLOOKUP(MATCH(MOD($D15+T$8, 12), Model!$J$23:$P$23, 0), Model!$J$21:$P$28, 4) &amp; " : " &amp; MATCH(MOD($D15+T$8, 12), Model!$J$23:$P$23, 0), "")</f>
        <v>D : 2</v>
      </c>
      <c r="U15" s="63" t="str">
        <f>IFERROR(HLOOKUP(MATCH(MOD($D15+U$8, 12), Model!$J$23:$P$23, 0), Model!$J$21:$P$28, 4) &amp; " : " &amp; MATCH(MOD($D15+U$8, 12), Model!$J$23:$P$23, 0), "")</f>
        <v/>
      </c>
      <c r="V15" s="64" t="str">
        <f>IFERROR(HLOOKUP(MATCH(MOD($D15+V$8, 12), Model!$J$23:$P$23, 0), Model!$J$21:$P$28, 4) &amp; " : " &amp; MATCH(MOD($D15+V$8, 12), Model!$J$23:$P$23, 0), "")</f>
        <v>E : 3</v>
      </c>
      <c r="W15" s="63" t="str">
        <f>IFERROR(HLOOKUP(MATCH(MOD($D15+W$8, 12), Model!$J$23:$P$23, 0), Model!$J$21:$P$28, 4) &amp; " : " &amp; MATCH(MOD($D15+W$8, 12), Model!$J$23:$P$23, 0), "")</f>
        <v>F : 4</v>
      </c>
      <c r="X15" s="64" t="str">
        <f>IFERROR(HLOOKUP(MATCH(MOD($D15+X$8, 12), Model!$J$23:$P$23, 0), Model!$J$21:$P$28, 4) &amp; " : " &amp; MATCH(MOD($D15+X$8, 12), Model!$J$23:$P$23, 0), "")</f>
        <v/>
      </c>
      <c r="Y15" s="63" t="str">
        <f>IFERROR(HLOOKUP(MATCH(MOD($D15+Y$8, 12), Model!$J$23:$P$23, 0), Model!$J$21:$P$28, 4) &amp; " : " &amp; MATCH(MOD($D15+Y$8, 12), Model!$J$23:$P$23, 0), "")</f>
        <v>G : 5</v>
      </c>
      <c r="Z15" s="64" t="str">
        <f>IFERROR(HLOOKUP(MATCH(MOD($D15+Z$8, 12), Model!$J$23:$P$23, 0), Model!$J$21:$P$28, 4) &amp; " : " &amp; MATCH(MOD($D15+Z$8, 12), Model!$J$23:$P$23, 0), "")</f>
        <v/>
      </c>
      <c r="AA15" s="63" t="str">
        <f>IFERROR(HLOOKUP(MATCH(MOD($D15+AA$8, 12), Model!$J$23:$P$23, 0), Model!$J$21:$P$28, 4) &amp; " : " &amp; MATCH(MOD($D15+AA$8, 12), Model!$J$23:$P$23, 0), "")</f>
        <v>A : 6</v>
      </c>
      <c r="AB15" s="63" t="str">
        <f>IFERROR(HLOOKUP(MATCH(MOD($D15+AB$8, 12), Model!$J$23:$P$23, 0), Model!$J$21:$P$28, 4) &amp; " : " &amp; MATCH(MOD($D15+AB$8, 12), Model!$J$23:$P$23, 0), "")</f>
        <v/>
      </c>
      <c r="AC15" s="65" t="str">
        <f>IFERROR(HLOOKUP(MATCH(MOD($D15+AC$8, 12), Model!$J$23:$P$23, 0), Model!$J$21:$P$28, 4) &amp; " : " &amp; MATCH(MOD($D15+AC$8, 12), Model!$J$23:$P$23, 0), "")</f>
        <v>B : 7</v>
      </c>
      <c r="AE15" s="101"/>
      <c r="AF15" s="102"/>
    </row>
    <row r="16" spans="2:32" s="70" customFormat="1" ht="21" hidden="1" customHeight="1" x14ac:dyDescent="0.25">
      <c r="B16" s="115"/>
      <c r="C16" s="72" t="s">
        <v>15</v>
      </c>
      <c r="D16" s="2">
        <f>VLOOKUP(UPPER(Fretboards!C16), Model!$C$2:$E$41, 3)</f>
        <v>7</v>
      </c>
      <c r="E16" s="54" t="str">
        <f>IFERROR(HLOOKUP(MATCH(MOD($D16+E$8, 12), Model!$J$23:$P$23, 0), Model!$J$21:$P$28, 4) &amp; " : " &amp; MATCH(MOD($D16+E$8, 12), Model!$J$23:$P$23, 0), "")</f>
        <v>G : 5</v>
      </c>
      <c r="F16" s="63" t="str">
        <f>IFERROR(HLOOKUP(MATCH(MOD($D16+F$8, 12), Model!$J$23:$P$23, 0), Model!$J$21:$P$28, 4) &amp; " : " &amp; MATCH(MOD($D16+F$8, 12), Model!$J$23:$P$23, 0), "")</f>
        <v/>
      </c>
      <c r="G16" s="63" t="str">
        <f>IFERROR(HLOOKUP(MATCH(MOD($D16+G$8, 12), Model!$J$23:$P$23, 0), Model!$J$21:$P$28, 4) &amp; " : " &amp; MATCH(MOD($D16+G$8, 12), Model!$J$23:$P$23, 0), "")</f>
        <v>A : 6</v>
      </c>
      <c r="H16" s="64" t="str">
        <f>IFERROR(HLOOKUP(MATCH(MOD($D16+H$8, 12), Model!$J$23:$P$23, 0), Model!$J$21:$P$28, 4) &amp; " : " &amp; MATCH(MOD($D16+H$8, 12), Model!$J$23:$P$23, 0), "")</f>
        <v/>
      </c>
      <c r="I16" s="63" t="str">
        <f>IFERROR(HLOOKUP(MATCH(MOD($D16+I$8, 12), Model!$J$23:$P$23, 0), Model!$J$21:$P$28, 4) &amp; " : " &amp; MATCH(MOD($D16+I$8, 12), Model!$J$23:$P$23, 0), "")</f>
        <v>B : 7</v>
      </c>
      <c r="J16" s="64" t="str">
        <f>IFERROR(HLOOKUP(MATCH(MOD($D16+J$8, 12), Model!$J$23:$P$23, 0), Model!$J$21:$P$28, 4) &amp; " : " &amp; MATCH(MOD($D16+J$8, 12), Model!$J$23:$P$23, 0), "")</f>
        <v>C : 1</v>
      </c>
      <c r="K16" s="63" t="str">
        <f>IFERROR(HLOOKUP(MATCH(MOD($D16+K$8, 12), Model!$J$23:$P$23, 0), Model!$J$21:$P$28, 4) &amp; " : " &amp; MATCH(MOD($D16+K$8, 12), Model!$J$23:$P$23, 0), "")</f>
        <v/>
      </c>
      <c r="L16" s="64" t="str">
        <f>IFERROR(HLOOKUP(MATCH(MOD($D16+L$8, 12), Model!$J$23:$P$23, 0), Model!$J$21:$P$28, 4) &amp; " : " &amp; MATCH(MOD($D16+L$8, 12), Model!$J$23:$P$23, 0), "")</f>
        <v>D : 2</v>
      </c>
      <c r="M16" s="63" t="str">
        <f>IFERROR(HLOOKUP(MATCH(MOD($D16+M$8, 12), Model!$J$23:$P$23, 0), Model!$J$21:$P$28, 4) &amp; " : " &amp; MATCH(MOD($D16+M$8, 12), Model!$J$23:$P$23, 0), "")</f>
        <v/>
      </c>
      <c r="N16" s="64" t="str">
        <f>IFERROR(HLOOKUP(MATCH(MOD($D16+N$8, 12), Model!$J$23:$P$23, 0), Model!$J$21:$P$28, 4) &amp; " : " &amp; MATCH(MOD($D16+N$8, 12), Model!$J$23:$P$23, 0), "")</f>
        <v>E : 3</v>
      </c>
      <c r="O16" s="63" t="str">
        <f>IFERROR(HLOOKUP(MATCH(MOD($D16+O$8, 12), Model!$J$23:$P$23, 0), Model!$J$21:$P$28, 4) &amp; " : " &amp; MATCH(MOD($D16+O$8, 12), Model!$J$23:$P$23, 0), "")</f>
        <v>F : 4</v>
      </c>
      <c r="P16" s="63" t="str">
        <f>IFERROR(HLOOKUP(MATCH(MOD($D16+P$8, 12), Model!$J$23:$P$23, 0), Model!$J$21:$P$28, 4) &amp; " : " &amp; MATCH(MOD($D16+P$8, 12), Model!$J$23:$P$23, 0), "")</f>
        <v/>
      </c>
      <c r="Q16" s="65" t="str">
        <f>IFERROR(HLOOKUP(MATCH(MOD($D16+Q$8, 12), Model!$J$23:$P$23, 0), Model!$J$21:$P$28, 4) &amp; " : " &amp; MATCH(MOD($D16+Q$8, 12), Model!$J$23:$P$23, 0), "")</f>
        <v>G : 5</v>
      </c>
      <c r="R16" s="63" t="str">
        <f>IFERROR(HLOOKUP(MATCH(MOD($D16+R$8, 12), Model!$J$23:$P$23, 0), Model!$J$21:$P$28, 4) &amp; " : " &amp; MATCH(MOD($D16+R$8, 12), Model!$J$23:$P$23, 0), "")</f>
        <v/>
      </c>
      <c r="S16" s="63" t="str">
        <f>IFERROR(HLOOKUP(MATCH(MOD($D16+S$8, 12), Model!$J$23:$P$23, 0), Model!$J$21:$P$28, 4) &amp; " : " &amp; MATCH(MOD($D16+S$8, 12), Model!$J$23:$P$23, 0), "")</f>
        <v>A : 6</v>
      </c>
      <c r="T16" s="64" t="str">
        <f>IFERROR(HLOOKUP(MATCH(MOD($D16+T$8, 12), Model!$J$23:$P$23, 0), Model!$J$21:$P$28, 4) &amp; " : " &amp; MATCH(MOD($D16+T$8, 12), Model!$J$23:$P$23, 0), "")</f>
        <v/>
      </c>
      <c r="U16" s="63" t="str">
        <f>IFERROR(HLOOKUP(MATCH(MOD($D16+U$8, 12), Model!$J$23:$P$23, 0), Model!$J$21:$P$28, 4) &amp; " : " &amp; MATCH(MOD($D16+U$8, 12), Model!$J$23:$P$23, 0), "")</f>
        <v>B : 7</v>
      </c>
      <c r="V16" s="64" t="str">
        <f>IFERROR(HLOOKUP(MATCH(MOD($D16+V$8, 12), Model!$J$23:$P$23, 0), Model!$J$21:$P$28, 4) &amp; " : " &amp; MATCH(MOD($D16+V$8, 12), Model!$J$23:$P$23, 0), "")</f>
        <v>C : 1</v>
      </c>
      <c r="W16" s="63" t="str">
        <f>IFERROR(HLOOKUP(MATCH(MOD($D16+W$8, 12), Model!$J$23:$P$23, 0), Model!$J$21:$P$28, 4) &amp; " : " &amp; MATCH(MOD($D16+W$8, 12), Model!$J$23:$P$23, 0), "")</f>
        <v/>
      </c>
      <c r="X16" s="64" t="str">
        <f>IFERROR(HLOOKUP(MATCH(MOD($D16+X$8, 12), Model!$J$23:$P$23, 0), Model!$J$21:$P$28, 4) &amp; " : " &amp; MATCH(MOD($D16+X$8, 12), Model!$J$23:$P$23, 0), "")</f>
        <v>D : 2</v>
      </c>
      <c r="Y16" s="63" t="str">
        <f>IFERROR(HLOOKUP(MATCH(MOD($D16+Y$8, 12), Model!$J$23:$P$23, 0), Model!$J$21:$P$28, 4) &amp; " : " &amp; MATCH(MOD($D16+Y$8, 12), Model!$J$23:$P$23, 0), "")</f>
        <v/>
      </c>
      <c r="Z16" s="64" t="str">
        <f>IFERROR(HLOOKUP(MATCH(MOD($D16+Z$8, 12), Model!$J$23:$P$23, 0), Model!$J$21:$P$28, 4) &amp; " : " &amp; MATCH(MOD($D16+Z$8, 12), Model!$J$23:$P$23, 0), "")</f>
        <v>E : 3</v>
      </c>
      <c r="AA16" s="63" t="str">
        <f>IFERROR(HLOOKUP(MATCH(MOD($D16+AA$8, 12), Model!$J$23:$P$23, 0), Model!$J$21:$P$28, 4) &amp; " : " &amp; MATCH(MOD($D16+AA$8, 12), Model!$J$23:$P$23, 0), "")</f>
        <v>F : 4</v>
      </c>
      <c r="AB16" s="63" t="str">
        <f>IFERROR(HLOOKUP(MATCH(MOD($D16+AB$8, 12), Model!$J$23:$P$23, 0), Model!$J$21:$P$28, 4) &amp; " : " &amp; MATCH(MOD($D16+AB$8, 12), Model!$J$23:$P$23, 0), "")</f>
        <v/>
      </c>
      <c r="AC16" s="65" t="str">
        <f>IFERROR(HLOOKUP(MATCH(MOD($D16+AC$8, 12), Model!$J$23:$P$23, 0), Model!$J$21:$P$28, 4) &amp; " : " &amp; MATCH(MOD($D16+AC$8, 12), Model!$J$23:$P$23, 0), "")</f>
        <v>G : 5</v>
      </c>
      <c r="AE16" s="103"/>
      <c r="AF16" s="102"/>
    </row>
    <row r="17" spans="2:32" s="70" customFormat="1" ht="21" hidden="1" customHeight="1" x14ac:dyDescent="0.25">
      <c r="B17" s="115"/>
      <c r="C17" s="72" t="s">
        <v>12</v>
      </c>
      <c r="D17" s="2">
        <f>VLOOKUP(UPPER(Fretboards!C17), Model!$C$2:$E$41, 3)</f>
        <v>2</v>
      </c>
      <c r="E17" s="54" t="str">
        <f>IFERROR(HLOOKUP(MATCH(MOD($D17+E$8, 12), Model!$J$23:$P$23, 0), Model!$J$21:$P$28, 4) &amp; " : " &amp; MATCH(MOD($D17+E$8, 12), Model!$J$23:$P$23, 0), "")</f>
        <v>D : 2</v>
      </c>
      <c r="F17" s="63" t="str">
        <f>IFERROR(HLOOKUP(MATCH(MOD($D17+F$8, 12), Model!$J$23:$P$23, 0), Model!$J$21:$P$28, 4) &amp; " : " &amp; MATCH(MOD($D17+F$8, 12), Model!$J$23:$P$23, 0), "")</f>
        <v/>
      </c>
      <c r="G17" s="63" t="str">
        <f>IFERROR(HLOOKUP(MATCH(MOD($D17+G$8, 12), Model!$J$23:$P$23, 0), Model!$J$21:$P$28, 4) &amp; " : " &amp; MATCH(MOD($D17+G$8, 12), Model!$J$23:$P$23, 0), "")</f>
        <v>E : 3</v>
      </c>
      <c r="H17" s="64" t="str">
        <f>IFERROR(HLOOKUP(MATCH(MOD($D17+H$8, 12), Model!$J$23:$P$23, 0), Model!$J$21:$P$28, 4) &amp; " : " &amp; MATCH(MOD($D17+H$8, 12), Model!$J$23:$P$23, 0), "")</f>
        <v>F : 4</v>
      </c>
      <c r="I17" s="63" t="str">
        <f>IFERROR(HLOOKUP(MATCH(MOD($D17+I$8, 12), Model!$J$23:$P$23, 0), Model!$J$21:$P$28, 4) &amp; " : " &amp; MATCH(MOD($D17+I$8, 12), Model!$J$23:$P$23, 0), "")</f>
        <v/>
      </c>
      <c r="J17" s="64" t="str">
        <f>IFERROR(HLOOKUP(MATCH(MOD($D17+J$8, 12), Model!$J$23:$P$23, 0), Model!$J$21:$P$28, 4) &amp; " : " &amp; MATCH(MOD($D17+J$8, 12), Model!$J$23:$P$23, 0), "")</f>
        <v>G : 5</v>
      </c>
      <c r="K17" s="63" t="str">
        <f>IFERROR(HLOOKUP(MATCH(MOD($D17+K$8, 12), Model!$J$23:$P$23, 0), Model!$J$21:$P$28, 4) &amp; " : " &amp; MATCH(MOD($D17+K$8, 12), Model!$J$23:$P$23, 0), "")</f>
        <v/>
      </c>
      <c r="L17" s="64" t="str">
        <f>IFERROR(HLOOKUP(MATCH(MOD($D17+L$8, 12), Model!$J$23:$P$23, 0), Model!$J$21:$P$28, 4) &amp; " : " &amp; MATCH(MOD($D17+L$8, 12), Model!$J$23:$P$23, 0), "")</f>
        <v>A : 6</v>
      </c>
      <c r="M17" s="63" t="str">
        <f>IFERROR(HLOOKUP(MATCH(MOD($D17+M$8, 12), Model!$J$23:$P$23, 0), Model!$J$21:$P$28, 4) &amp; " : " &amp; MATCH(MOD($D17+M$8, 12), Model!$J$23:$P$23, 0), "")</f>
        <v/>
      </c>
      <c r="N17" s="64" t="str">
        <f>IFERROR(HLOOKUP(MATCH(MOD($D17+N$8, 12), Model!$J$23:$P$23, 0), Model!$J$21:$P$28, 4) &amp; " : " &amp; MATCH(MOD($D17+N$8, 12), Model!$J$23:$P$23, 0), "")</f>
        <v>B : 7</v>
      </c>
      <c r="O17" s="63" t="str">
        <f>IFERROR(HLOOKUP(MATCH(MOD($D17+O$8, 12), Model!$J$23:$P$23, 0), Model!$J$21:$P$28, 4) &amp; " : " &amp; MATCH(MOD($D17+O$8, 12), Model!$J$23:$P$23, 0), "")</f>
        <v>C : 1</v>
      </c>
      <c r="P17" s="63" t="str">
        <f>IFERROR(HLOOKUP(MATCH(MOD($D17+P$8, 12), Model!$J$23:$P$23, 0), Model!$J$21:$P$28, 4) &amp; " : " &amp; MATCH(MOD($D17+P$8, 12), Model!$J$23:$P$23, 0), "")</f>
        <v/>
      </c>
      <c r="Q17" s="65" t="str">
        <f>IFERROR(HLOOKUP(MATCH(MOD($D17+Q$8, 12), Model!$J$23:$P$23, 0), Model!$J$21:$P$28, 4) &amp; " : " &amp; MATCH(MOD($D17+Q$8, 12), Model!$J$23:$P$23, 0), "")</f>
        <v>D : 2</v>
      </c>
      <c r="R17" s="63" t="str">
        <f>IFERROR(HLOOKUP(MATCH(MOD($D17+R$8, 12), Model!$J$23:$P$23, 0), Model!$J$21:$P$28, 4) &amp; " : " &amp; MATCH(MOD($D17+R$8, 12), Model!$J$23:$P$23, 0), "")</f>
        <v/>
      </c>
      <c r="S17" s="63" t="str">
        <f>IFERROR(HLOOKUP(MATCH(MOD($D17+S$8, 12), Model!$J$23:$P$23, 0), Model!$J$21:$P$28, 4) &amp; " : " &amp; MATCH(MOD($D17+S$8, 12), Model!$J$23:$P$23, 0), "")</f>
        <v>E : 3</v>
      </c>
      <c r="T17" s="64" t="str">
        <f>IFERROR(HLOOKUP(MATCH(MOD($D17+T$8, 12), Model!$J$23:$P$23, 0), Model!$J$21:$P$28, 4) &amp; " : " &amp; MATCH(MOD($D17+T$8, 12), Model!$J$23:$P$23, 0), "")</f>
        <v>F : 4</v>
      </c>
      <c r="U17" s="63" t="str">
        <f>IFERROR(HLOOKUP(MATCH(MOD($D17+U$8, 12), Model!$J$23:$P$23, 0), Model!$J$21:$P$28, 4) &amp; " : " &amp; MATCH(MOD($D17+U$8, 12), Model!$J$23:$P$23, 0), "")</f>
        <v/>
      </c>
      <c r="V17" s="64" t="str">
        <f>IFERROR(HLOOKUP(MATCH(MOD($D17+V$8, 12), Model!$J$23:$P$23, 0), Model!$J$21:$P$28, 4) &amp; " : " &amp; MATCH(MOD($D17+V$8, 12), Model!$J$23:$P$23, 0), "")</f>
        <v>G : 5</v>
      </c>
      <c r="W17" s="63" t="str">
        <f>IFERROR(HLOOKUP(MATCH(MOD($D17+W$8, 12), Model!$J$23:$P$23, 0), Model!$J$21:$P$28, 4) &amp; " : " &amp; MATCH(MOD($D17+W$8, 12), Model!$J$23:$P$23, 0), "")</f>
        <v/>
      </c>
      <c r="X17" s="64" t="str">
        <f>IFERROR(HLOOKUP(MATCH(MOD($D17+X$8, 12), Model!$J$23:$P$23, 0), Model!$J$21:$P$28, 4) &amp; " : " &amp; MATCH(MOD($D17+X$8, 12), Model!$J$23:$P$23, 0), "")</f>
        <v>A : 6</v>
      </c>
      <c r="Y17" s="63" t="str">
        <f>IFERROR(HLOOKUP(MATCH(MOD($D17+Y$8, 12), Model!$J$23:$P$23, 0), Model!$J$21:$P$28, 4) &amp; " : " &amp; MATCH(MOD($D17+Y$8, 12), Model!$J$23:$P$23, 0), "")</f>
        <v/>
      </c>
      <c r="Z17" s="64" t="str">
        <f>IFERROR(HLOOKUP(MATCH(MOD($D17+Z$8, 12), Model!$J$23:$P$23, 0), Model!$J$21:$P$28, 4) &amp; " : " &amp; MATCH(MOD($D17+Z$8, 12), Model!$J$23:$P$23, 0), "")</f>
        <v>B : 7</v>
      </c>
      <c r="AA17" s="63" t="str">
        <f>IFERROR(HLOOKUP(MATCH(MOD($D17+AA$8, 12), Model!$J$23:$P$23, 0), Model!$J$21:$P$28, 4) &amp; " : " &amp; MATCH(MOD($D17+AA$8, 12), Model!$J$23:$P$23, 0), "")</f>
        <v>C : 1</v>
      </c>
      <c r="AB17" s="63" t="str">
        <f>IFERROR(HLOOKUP(MATCH(MOD($D17+AB$8, 12), Model!$J$23:$P$23, 0), Model!$J$21:$P$28, 4) &amp; " : " &amp; MATCH(MOD($D17+AB$8, 12), Model!$J$23:$P$23, 0), "")</f>
        <v/>
      </c>
      <c r="AC17" s="65" t="str">
        <f>IFERROR(HLOOKUP(MATCH(MOD($D17+AC$8, 12), Model!$J$23:$P$23, 0), Model!$J$21:$P$28, 4) &amp; " : " &amp; MATCH(MOD($D17+AC$8, 12), Model!$J$23:$P$23, 0), "")</f>
        <v>D : 2</v>
      </c>
      <c r="AE17" s="104"/>
      <c r="AF17" s="102"/>
    </row>
    <row r="18" spans="2:32" ht="21" customHeight="1" x14ac:dyDescent="0.25">
      <c r="B18" s="73" t="s">
        <v>172</v>
      </c>
      <c r="C18" s="74"/>
      <c r="D18" s="1"/>
      <c r="E18" s="58">
        <f t="shared" ref="E18:AC18" si="3">IF($AF$4, 24-E$1, E$1)</f>
        <v>0</v>
      </c>
      <c r="F18" s="57">
        <f t="shared" si="3"/>
        <v>1</v>
      </c>
      <c r="G18" s="57">
        <f t="shared" si="3"/>
        <v>2</v>
      </c>
      <c r="H18" s="55">
        <f t="shared" si="3"/>
        <v>3</v>
      </c>
      <c r="I18" s="57">
        <f t="shared" si="3"/>
        <v>4</v>
      </c>
      <c r="J18" s="55">
        <f t="shared" si="3"/>
        <v>5</v>
      </c>
      <c r="K18" s="57">
        <f t="shared" si="3"/>
        <v>6</v>
      </c>
      <c r="L18" s="55">
        <f t="shared" si="3"/>
        <v>7</v>
      </c>
      <c r="M18" s="57">
        <f t="shared" si="3"/>
        <v>8</v>
      </c>
      <c r="N18" s="55">
        <f t="shared" si="3"/>
        <v>9</v>
      </c>
      <c r="O18" s="57">
        <f t="shared" si="3"/>
        <v>10</v>
      </c>
      <c r="P18" s="57">
        <f t="shared" si="3"/>
        <v>11</v>
      </c>
      <c r="Q18" s="56">
        <f t="shared" si="3"/>
        <v>12</v>
      </c>
      <c r="R18" s="57">
        <f t="shared" si="3"/>
        <v>13</v>
      </c>
      <c r="S18" s="57">
        <f t="shared" si="3"/>
        <v>14</v>
      </c>
      <c r="T18" s="55">
        <f t="shared" si="3"/>
        <v>15</v>
      </c>
      <c r="U18" s="57">
        <f t="shared" si="3"/>
        <v>16</v>
      </c>
      <c r="V18" s="55">
        <f t="shared" si="3"/>
        <v>17</v>
      </c>
      <c r="W18" s="57">
        <f t="shared" si="3"/>
        <v>18</v>
      </c>
      <c r="X18" s="55">
        <f t="shared" si="3"/>
        <v>19</v>
      </c>
      <c r="Y18" s="57">
        <f t="shared" si="3"/>
        <v>20</v>
      </c>
      <c r="Z18" s="55">
        <f t="shared" si="3"/>
        <v>21</v>
      </c>
      <c r="AA18" s="57">
        <f t="shared" si="3"/>
        <v>22</v>
      </c>
      <c r="AB18" s="57">
        <f t="shared" si="3"/>
        <v>23</v>
      </c>
      <c r="AC18" s="62">
        <f t="shared" si="3"/>
        <v>24</v>
      </c>
      <c r="AE18" s="98" t="s">
        <v>9</v>
      </c>
      <c r="AF18" s="99" t="b">
        <v>1</v>
      </c>
    </row>
    <row r="19" spans="2:32" x14ac:dyDescent="0.3">
      <c r="B19" s="75"/>
      <c r="E19" s="77" t="str">
        <f>IFERROR(INDEX(Model!$B$2:$B$37,MATCH(IF($B$18="Ionian (Major)","Ionian",IF($B$18="Aolian (Minor)","Aolian",$B$18)),Model!$B$2:$B$37,0)+MOD(E$18,12)),"")</f>
        <v>Ionian</v>
      </c>
      <c r="F19" s="77" t="s">
        <v>36</v>
      </c>
      <c r="G19" s="77" t="str">
        <f>IFERROR(INDEX(Model!$B$2:$B$37,MATCH(IF($B$18="Ionian (Major)","Ionian",IF($B$18="Aolian (Minor)","Aolian",$B$18)),Model!$B$2:$B$37,0)+MOD(G$18,12)),"")</f>
        <v>Dorian</v>
      </c>
      <c r="H19" s="77" t="str">
        <f>IFERROR(INDEX(Model!$B$2:$B$37,MATCH(IF($B$18="Ionian (Major)","Ionian",IF($B$18="Aolian (Minor)","Aolian",$B$18)),Model!$B$2:$B$37,0)+MOD(H$18,12)),"")</f>
        <v xml:space="preserve"> </v>
      </c>
      <c r="I19" s="77" t="str">
        <f>IFERROR(INDEX(Model!$B$2:$B$37,MATCH(IF($B$18="Ionian (Major)","Ionian",IF($B$18="Aolian (Minor)","Aolian",$B$18)),Model!$B$2:$B$37,0)+MOD(I$18,12)),"")</f>
        <v>Phrygian</v>
      </c>
      <c r="J19" s="77" t="str">
        <f>IFERROR(INDEX(Model!$B$2:$B$37,MATCH(IF($B$18="Ionian (Major)","Ionian",IF($B$18="Aolian (Minor)","Aolian",$B$18)),Model!$B$2:$B$37,0)+MOD(J$18,12)),"")</f>
        <v>Lydian</v>
      </c>
      <c r="K19" s="77" t="str">
        <f>IFERROR(INDEX(Model!$B$2:$B$37,MATCH(IF($B$18="Ionian (Major)","Ionian",IF($B$18="Aolian (Minor)","Aolian",$B$18)),Model!$B$2:$B$37,0)+MOD(K$18,12)),"")</f>
        <v xml:space="preserve"> </v>
      </c>
      <c r="L19" s="77" t="str">
        <f>IFERROR(INDEX(Model!$B$2:$B$37,MATCH(IF($B$18="Ionian (Major)","Ionian",IF($B$18="Aolian (Minor)","Aolian",$B$18)),Model!$B$2:$B$37,0)+MOD(L$18,12)),"")</f>
        <v>Mixolydian</v>
      </c>
      <c r="M19" s="77" t="str">
        <f>IFERROR(INDEX(Model!$B$2:$B$37,MATCH(IF($B$18="Ionian (Major)","Ionian",IF($B$18="Aolian (Minor)","Aolian",$B$18)),Model!$B$2:$B$37,0)+MOD(M$18,12)),"")</f>
        <v xml:space="preserve"> </v>
      </c>
      <c r="N19" s="77" t="str">
        <f>IFERROR(INDEX(Model!$B$2:$B$37,MATCH(IF($B$18="Ionian (Major)","Ionian",IF($B$18="Aolian (Minor)","Aolian",$B$18)),Model!$B$2:$B$37,0)+MOD(N$18,12)),"")</f>
        <v>Aolian</v>
      </c>
      <c r="O19" s="77" t="str">
        <f>IFERROR(INDEX(Model!$B$2:$B$37,MATCH(IF($B$18="Ionian (Major)","Ionian",IF($B$18="Aolian (Minor)","Aolian",$B$18)),Model!$B$2:$B$37,0)+MOD(O$18,12)),"")</f>
        <v xml:space="preserve"> </v>
      </c>
      <c r="P19" s="77" t="str">
        <f>IFERROR(INDEX(Model!$B$2:$B$37,MATCH(IF($B$18="Ionian (Major)","Ionian",IF($B$18="Aolian (Minor)","Aolian",$B$18)),Model!$B$2:$B$37,0)+MOD(P$18,12)),"")</f>
        <v>Locrian</v>
      </c>
      <c r="Q19" s="77" t="str">
        <f>IFERROR(INDEX(Model!$B$2:$B$37,MATCH(IF($B$18="Ionian (Major)","Ionian",IF($B$18="Aolian (Minor)","Aolian",$B$18)),Model!$B$2:$B$37,0)+MOD(Q$18,12)),"")</f>
        <v>Ionian</v>
      </c>
      <c r="R19" s="77" t="str">
        <f>IFERROR(INDEX(Model!$B$2:$B$37,MATCH(IF($B$18="Ionian (Major)","Ionian",IF($B$18="Aolian (Minor)","Aolian",$B$18)),Model!$B$2:$B$37,0)+MOD(R$18,12)),"")</f>
        <v xml:space="preserve"> </v>
      </c>
      <c r="S19" s="77" t="str">
        <f>IFERROR(INDEX(Model!$B$2:$B$37,MATCH(IF($B$18="Ionian (Major)","Ionian",IF($B$18="Aolian (Minor)","Aolian",$B$18)),Model!$B$2:$B$37,0)+MOD(S$18,12)),"")</f>
        <v>Dorian</v>
      </c>
      <c r="T19" s="77" t="str">
        <f>IFERROR(INDEX(Model!$B$2:$B$37,MATCH(IF($B$18="Ionian (Major)","Ionian",IF($B$18="Aolian (Minor)","Aolian",$B$18)),Model!$B$2:$B$37,0)+MOD(T$18,12)),"")</f>
        <v xml:space="preserve"> </v>
      </c>
      <c r="U19" s="77" t="str">
        <f>IFERROR(INDEX(Model!$B$2:$B$37,MATCH(IF($B$18="Ionian (Major)","Ionian",IF($B$18="Aolian (Minor)","Aolian",$B$18)),Model!$B$2:$B$37,0)+MOD(U$18,12)),"")</f>
        <v>Phrygian</v>
      </c>
      <c r="V19" s="77" t="str">
        <f>IFERROR(INDEX(Model!$B$2:$B$37,MATCH(IF($B$18="Ionian (Major)","Ionian",IF($B$18="Aolian (Minor)","Aolian",$B$18)),Model!$B$2:$B$37,0)+MOD(V$18,12)),"")</f>
        <v>Lydian</v>
      </c>
      <c r="W19" s="77" t="str">
        <f>IFERROR(INDEX(Model!$B$2:$B$37,MATCH(IF($B$18="Ionian (Major)","Ionian",IF($B$18="Aolian (Minor)","Aolian",$B$18)),Model!$B$2:$B$37,0)+MOD(W$18,12)),"")</f>
        <v xml:space="preserve"> </v>
      </c>
      <c r="X19" s="77" t="str">
        <f>IFERROR(INDEX(Model!$B$2:$B$37,MATCH(IF($B$18="Ionian (Major)","Ionian",IF($B$18="Aolian (Minor)","Aolian",$B$18)),Model!$B$2:$B$37,0)+MOD(X$18,12)),"")</f>
        <v>Mixolydian</v>
      </c>
      <c r="Y19" s="77" t="str">
        <f>IFERROR(INDEX(Model!$B$2:$B$37,MATCH(IF($B$18="Ionian (Major)","Ionian",IF($B$18="Aolian (Minor)","Aolian",$B$18)),Model!$B$2:$B$37,0)+MOD(Y$18,12)),"")</f>
        <v xml:space="preserve"> </v>
      </c>
      <c r="Z19" s="77" t="str">
        <f>IFERROR(INDEX(Model!$B$2:$B$37,MATCH(IF($B$18="Ionian (Major)","Ionian",IF($B$18="Aolian (Minor)","Aolian",$B$18)),Model!$B$2:$B$37,0)+MOD(Z$18,12)),"")</f>
        <v>Aolian</v>
      </c>
      <c r="AA19" s="77" t="str">
        <f>IFERROR(INDEX(Model!$B$2:$B$37,MATCH(IF($B$18="Ionian (Major)","Ionian",IF($B$18="Aolian (Minor)","Aolian",$B$18)),Model!$B$2:$B$37,0)+MOD(AA$18,12)),"")</f>
        <v xml:space="preserve"> </v>
      </c>
      <c r="AB19" s="77" t="str">
        <f>IFERROR(INDEX(Model!$B$2:$B$37,MATCH(IF($B$18="Ionian (Major)","Ionian",IF($B$18="Aolian (Minor)","Aolian",$B$18)),Model!$B$2:$B$37,0)+MOD(AB$18,12)),"")</f>
        <v>Locrian</v>
      </c>
      <c r="AC19" s="77" t="str">
        <f>IFERROR(INDEX(Model!$B$2:$B$37,MATCH(IF($B$18="Ionian (Major)","Ionian",IF($B$18="Aolian (Minor)","Aolian",$B$18)),Model!$B$2:$B$37,0)+MOD(AC$18,12)),"")</f>
        <v>Ionian</v>
      </c>
    </row>
    <row r="20" spans="2:32" ht="15" hidden="1" customHeight="1" x14ac:dyDescent="0.3">
      <c r="B20" s="75"/>
      <c r="E20" s="79"/>
      <c r="H20" s="67"/>
      <c r="I20" s="67"/>
      <c r="J20" s="80" t="s">
        <v>41</v>
      </c>
      <c r="K20" s="80" t="s">
        <v>42</v>
      </c>
      <c r="L20" s="80" t="s">
        <v>43</v>
      </c>
      <c r="M20" s="80" t="s">
        <v>44</v>
      </c>
      <c r="N20" s="80" t="s">
        <v>45</v>
      </c>
      <c r="O20" s="80" t="s">
        <v>46</v>
      </c>
      <c r="P20" s="80" t="s">
        <v>47</v>
      </c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81"/>
      <c r="AF20" s="67"/>
    </row>
    <row r="21" spans="2:32" ht="15" customHeight="1" x14ac:dyDescent="0.3">
      <c r="B21" s="75"/>
      <c r="E21" s="79"/>
      <c r="H21" s="67"/>
      <c r="I21" s="67"/>
      <c r="J21" s="80"/>
      <c r="K21" s="80"/>
      <c r="L21" s="80"/>
      <c r="M21" s="80"/>
      <c r="N21" s="80"/>
      <c r="O21" s="80"/>
      <c r="P21" s="80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81"/>
      <c r="AF21" s="67"/>
    </row>
    <row r="22" spans="2:32" ht="15" customHeight="1" x14ac:dyDescent="0.3">
      <c r="B22" s="116" t="str">
        <f>SUBSTITUTE(SUBSTITUTE(IF(B36 = "Ionian (Major)", B27 &amp; " Major", IF(B36 = "Aolian (Minor)", B27 &amp; " Minor", B27 &amp; " " &amp; B36)), "#", "♯"), "b", "♭")</f>
        <v>A Minor</v>
      </c>
      <c r="C22" s="116"/>
      <c r="D22" s="116"/>
      <c r="E22" s="116"/>
      <c r="F22" s="116"/>
      <c r="G22" s="116"/>
      <c r="H22" s="67"/>
      <c r="I22" s="67"/>
      <c r="J22" s="108">
        <f t="shared" ref="J22:P22" si="4">IF(J25 = "", "", IF(J23 = 0, F$1, J23))</f>
        <v>1</v>
      </c>
      <c r="K22" s="108">
        <f t="shared" si="4"/>
        <v>2</v>
      </c>
      <c r="L22" s="108" t="str">
        <f t="shared" si="4"/>
        <v>♭3</v>
      </c>
      <c r="M22" s="108">
        <f t="shared" si="4"/>
        <v>4</v>
      </c>
      <c r="N22" s="108">
        <f t="shared" si="4"/>
        <v>5</v>
      </c>
      <c r="O22" s="108" t="str">
        <f t="shared" si="4"/>
        <v>♭6</v>
      </c>
      <c r="P22" s="108" t="str">
        <f t="shared" si="4"/>
        <v>♭7</v>
      </c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81"/>
      <c r="AF22" s="67"/>
    </row>
    <row r="23" spans="2:32" s="66" customFormat="1" ht="15" hidden="1" customHeight="1" x14ac:dyDescent="0.3">
      <c r="B23" s="116"/>
      <c r="C23" s="116"/>
      <c r="D23" s="116"/>
      <c r="E23" s="116"/>
      <c r="F23" s="116"/>
      <c r="G23" s="116"/>
      <c r="H23" s="67"/>
      <c r="I23" s="67"/>
      <c r="J23" s="82">
        <f>IFERROR(HLOOKUP(F$1, Model!$Q$1:$X$17, MATCH($B$36, Model!$Q$2:$Q$20, 0) + 1), F$1)</f>
        <v>0</v>
      </c>
      <c r="K23" s="82">
        <f>IFERROR(HLOOKUP(G$1, Model!$Q$1:$X$17, MATCH($B$36, Model!$Q$2:$Q$20, 0) + 1), G$1)</f>
        <v>0</v>
      </c>
      <c r="L23" s="82" t="str">
        <f>IFERROR(HLOOKUP(H$1, Model!$Q$1:$X$17, MATCH($B$36, Model!$Q$2:$Q$20, 0) + 1), H$1)</f>
        <v>♭3</v>
      </c>
      <c r="M23" s="82">
        <f>IFERROR(HLOOKUP(I$1, Model!$Q$1:$X$17, MATCH($B$36, Model!$Q$2:$Q$20, 0) + 1), I$1)</f>
        <v>0</v>
      </c>
      <c r="N23" s="82">
        <f>IFERROR(HLOOKUP(J$1, Model!$Q$1:$X$17, MATCH($B$36, Model!$Q$2:$Q$20, 0) + 1), J$1)</f>
        <v>0</v>
      </c>
      <c r="O23" s="82" t="str">
        <f>IFERROR(HLOOKUP(K$1, Model!$Q$1:$X$17, MATCH($B$36, Model!$Q$2:$Q$20, 0) + 1), K$1)</f>
        <v>♭6</v>
      </c>
      <c r="P23" s="82" t="str">
        <f>IFERROR(HLOOKUP(L$1, Model!$Q$1:$X$17, MATCH($B$36, Model!$Q$2:$Q$20, 0) + 1), L$1)</f>
        <v>♭7</v>
      </c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81"/>
      <c r="AF23" s="67"/>
    </row>
    <row r="24" spans="2:32" ht="10.5" customHeight="1" x14ac:dyDescent="0.3">
      <c r="B24" s="116"/>
      <c r="C24" s="116"/>
      <c r="D24" s="116"/>
      <c r="E24" s="116"/>
      <c r="F24" s="116"/>
      <c r="G24" s="116"/>
      <c r="H24" s="68"/>
      <c r="I24" s="68"/>
      <c r="J24" s="109" t="str">
        <f t="shared" ref="J24:P24" si="5">IF(J22="","", J20)</f>
        <v>Tonic</v>
      </c>
      <c r="K24" s="109" t="str">
        <f t="shared" si="5"/>
        <v>Supertonic</v>
      </c>
      <c r="L24" s="109" t="str">
        <f t="shared" si="5"/>
        <v>Mediant</v>
      </c>
      <c r="M24" s="109" t="str">
        <f t="shared" si="5"/>
        <v>Subdominant</v>
      </c>
      <c r="N24" s="109" t="str">
        <f t="shared" si="5"/>
        <v>Dominant</v>
      </c>
      <c r="O24" s="109" t="str">
        <f t="shared" si="5"/>
        <v>Submediant</v>
      </c>
      <c r="P24" s="109" t="str">
        <f t="shared" si="5"/>
        <v>Leading Tone</v>
      </c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81"/>
      <c r="AF24" s="68"/>
    </row>
    <row r="25" spans="2:32" ht="31.5" customHeight="1" x14ac:dyDescent="0.25">
      <c r="B25" s="116"/>
      <c r="C25" s="116"/>
      <c r="D25" s="116"/>
      <c r="E25" s="116"/>
      <c r="F25" s="116"/>
      <c r="G25" s="116"/>
      <c r="H25" s="117" t="s">
        <v>24</v>
      </c>
      <c r="I25" s="117"/>
      <c r="J25" s="83" t="str">
        <f>Model!J28</f>
        <v>A</v>
      </c>
      <c r="K25" s="84" t="str">
        <f>IF(Model!J28=0, "", Model!K28)</f>
        <v>B</v>
      </c>
      <c r="L25" s="85" t="str">
        <f>IF(Model!K28=0, "", Model!L28)</f>
        <v>C</v>
      </c>
      <c r="M25" s="86" t="str">
        <f>IF(Model!L28=0, "", Model!M28)</f>
        <v>D</v>
      </c>
      <c r="N25" s="87" t="str">
        <f>IF(Model!M28=0, "", Model!N28)</f>
        <v>E</v>
      </c>
      <c r="O25" s="88" t="str">
        <f>IF(Model!N28=0, "", Model!O28)</f>
        <v>F</v>
      </c>
      <c r="P25" s="89" t="str">
        <f>IF(Model!O28=0, "", Model!P28)</f>
        <v>G</v>
      </c>
      <c r="S25" s="118" t="s">
        <v>19</v>
      </c>
      <c r="T25" s="118"/>
      <c r="U25" s="118"/>
      <c r="V25" s="114" t="str">
        <f>IF(Model!J26=1, "h", IF(Model!J26=2, "W", IF(Model!J26=3, "W+h", IF(Model!J26=4, "WW", IF(Model!J26=0, "", Model!J22)))))</f>
        <v>W</v>
      </c>
      <c r="W25" s="90" t="str">
        <f>IF(Model!K26=1, "h", IF(Model!K26=2, "W", IF(Model!K26=3, "W+h", IF(Model!K26=4, "WW", IF(Model!K26=0, "", Model!K22)))))</f>
        <v>h</v>
      </c>
      <c r="X25" s="91" t="str">
        <f>IF(Model!L26=1, "h", IF(Model!L26=2, "W", IF(Model!L26=3, "W+h", IF(Model!L26=4, "WW", IF(Model!L26=0, "", Model!L22)))))</f>
        <v>W</v>
      </c>
      <c r="Y25" s="92" t="str">
        <f>IF(Model!M26=1, "h", IF(Model!M26=2, "W", IF(Model!M26=3, "W+h", IF(Model!M26=4, "WW", IF(Model!M26=0, "", Model!M22)))))</f>
        <v>W</v>
      </c>
      <c r="Z25" s="93" t="str">
        <f>IF(Model!N26=1, "h", IF(Model!N26=2, "W", IF(Model!N26=3, "W+h", IF(Model!N26=4, "WW", IF(Model!N26=0, "", Model!N22)))))</f>
        <v>h</v>
      </c>
      <c r="AA25" s="94" t="str">
        <f>IF(Model!O26=1, "h", IF(Model!O26=2, "W", IF(Model!O26=3, "W+h", IF(Model!O26=4, "WW", IF(Model!O26=0, "", Model!O22)))))</f>
        <v>W</v>
      </c>
      <c r="AB25" s="95" t="str">
        <f>IF(Model!P26=1, "h", IF(Model!P26=2, "W", IF(Model!P26=3, "W+h", IF(Model!P26=4, "WW", IF(Model!P26=0, "", Model!P22)))))</f>
        <v>W</v>
      </c>
      <c r="AE25" s="122" t="s">
        <v>2</v>
      </c>
      <c r="AF25" s="122"/>
    </row>
    <row r="26" spans="2:32" ht="21" customHeight="1" x14ac:dyDescent="0.45">
      <c r="B26" s="107" t="s">
        <v>13</v>
      </c>
      <c r="C26" s="107" t="s">
        <v>17</v>
      </c>
      <c r="D26" s="2">
        <f>VLOOKUP(UPPER(Fretboards!C26), Model!$C$2:$E$41, 3)</f>
        <v>5</v>
      </c>
      <c r="E26" s="58">
        <f t="shared" ref="E26:AC26" si="6">IF($AF$4, 24-E$1, E$1)</f>
        <v>0</v>
      </c>
      <c r="F26" s="52">
        <f t="shared" si="6"/>
        <v>1</v>
      </c>
      <c r="G26" s="52">
        <f t="shared" si="6"/>
        <v>2</v>
      </c>
      <c r="H26" s="55">
        <f t="shared" si="6"/>
        <v>3</v>
      </c>
      <c r="I26" s="52">
        <f t="shared" si="6"/>
        <v>4</v>
      </c>
      <c r="J26" s="55">
        <f t="shared" si="6"/>
        <v>5</v>
      </c>
      <c r="K26" s="52">
        <f t="shared" si="6"/>
        <v>6</v>
      </c>
      <c r="L26" s="55">
        <f t="shared" si="6"/>
        <v>7</v>
      </c>
      <c r="M26" s="52">
        <f t="shared" si="6"/>
        <v>8</v>
      </c>
      <c r="N26" s="55">
        <f t="shared" si="6"/>
        <v>9</v>
      </c>
      <c r="O26" s="52">
        <f t="shared" si="6"/>
        <v>10</v>
      </c>
      <c r="P26" s="52">
        <f t="shared" si="6"/>
        <v>11</v>
      </c>
      <c r="Q26" s="60">
        <f t="shared" si="6"/>
        <v>12</v>
      </c>
      <c r="R26" s="52">
        <f t="shared" si="6"/>
        <v>13</v>
      </c>
      <c r="S26" s="52">
        <f t="shared" si="6"/>
        <v>14</v>
      </c>
      <c r="T26" s="55">
        <f t="shared" si="6"/>
        <v>15</v>
      </c>
      <c r="U26" s="52">
        <f t="shared" si="6"/>
        <v>16</v>
      </c>
      <c r="V26" s="55">
        <f t="shared" si="6"/>
        <v>17</v>
      </c>
      <c r="W26" s="52">
        <f t="shared" si="6"/>
        <v>18</v>
      </c>
      <c r="X26" s="55">
        <f t="shared" si="6"/>
        <v>19</v>
      </c>
      <c r="Y26" s="52">
        <f t="shared" si="6"/>
        <v>20</v>
      </c>
      <c r="Z26" s="55">
        <f t="shared" si="6"/>
        <v>21</v>
      </c>
      <c r="AA26" s="52">
        <f t="shared" si="6"/>
        <v>22</v>
      </c>
      <c r="AB26" s="52">
        <f t="shared" si="6"/>
        <v>23</v>
      </c>
      <c r="AC26" s="61">
        <f t="shared" si="6"/>
        <v>24</v>
      </c>
      <c r="AE26" s="112" t="s">
        <v>10</v>
      </c>
      <c r="AF26" s="113" t="s">
        <v>37</v>
      </c>
    </row>
    <row r="27" spans="2:32" ht="21" customHeight="1" x14ac:dyDescent="0.25">
      <c r="B27" s="121" t="s">
        <v>14</v>
      </c>
      <c r="C27" s="71" t="s">
        <v>18</v>
      </c>
      <c r="D27" s="2">
        <f>VLOOKUP(UPPER(Fretboards!C27), Model!$C$2:$E$41, 3)</f>
        <v>4</v>
      </c>
      <c r="E27" s="65" t="str">
        <f>IFERROR(HLOOKUP(MATCH(MOD($D27+E$26, 12), Model!$J$27:$P$27, 0), Model!$J$20:$P$28, 9) &amp; " : " &amp; HLOOKUP(MATCH(MOD($D27+E$26, 12), Model!$J$27:$P$27, 0), Model!$J$20:$P$25, 6), "")</f>
        <v>E : 5</v>
      </c>
      <c r="F27" s="63" t="str">
        <f>IFERROR(HLOOKUP(MATCH(MOD($D27+F$26, 12), Model!$J$27:$P$27, 0), Model!$J$20:$P$28, 9) &amp; " : " &amp; HLOOKUP(MATCH(MOD($D27+F$26, 12), Model!$J$27:$P$27, 0), Model!$J$20:$P$25, 6), "")</f>
        <v>F : ♭6</v>
      </c>
      <c r="G27" s="63" t="str">
        <f>IFERROR(HLOOKUP(MATCH(MOD($D27+G$26, 12), Model!$J$27:$P$27, 0), Model!$J$20:$P$28, 9) &amp; " : " &amp; HLOOKUP(MATCH(MOD($D27+G$26, 12), Model!$J$27:$P$27, 0), Model!$J$20:$P$25, 6), "")</f>
        <v/>
      </c>
      <c r="H27" s="64" t="str">
        <f>IFERROR(HLOOKUP(MATCH(MOD($D27+H$26, 12), Model!$J$27:$P$27, 0), Model!$J$20:$P$28, 9) &amp; " : " &amp; HLOOKUP(MATCH(MOD($D27+H$26, 12), Model!$J$27:$P$27, 0), Model!$J$20:$P$25, 6), "")</f>
        <v>G : ♭7</v>
      </c>
      <c r="I27" s="63" t="str">
        <f>IFERROR(HLOOKUP(MATCH(MOD($D27+I$26, 12), Model!$J$27:$P$27, 0), Model!$J$20:$P$28, 9) &amp; " : " &amp; HLOOKUP(MATCH(MOD($D27+I$26, 12), Model!$J$27:$P$27, 0), Model!$J$20:$P$25, 6), "")</f>
        <v/>
      </c>
      <c r="J27" s="64" t="str">
        <f>IFERROR(HLOOKUP(MATCH(MOD($D27+J$26, 12), Model!$J$27:$P$27, 0), Model!$J$20:$P$28, 9) &amp; " : " &amp; HLOOKUP(MATCH(MOD($D27+J$26, 12), Model!$J$27:$P$27, 0), Model!$J$20:$P$25, 6), "")</f>
        <v>A : 1</v>
      </c>
      <c r="K27" s="63" t="str">
        <f>IFERROR(HLOOKUP(MATCH(MOD($D27+K$26, 12), Model!$J$27:$P$27, 0), Model!$J$20:$P$28, 9) &amp; " : " &amp; HLOOKUP(MATCH(MOD($D27+K$26, 12), Model!$J$27:$P$27, 0), Model!$J$20:$P$25, 6), "")</f>
        <v/>
      </c>
      <c r="L27" s="64" t="str">
        <f>IFERROR(HLOOKUP(MATCH(MOD($D27+L$26, 12), Model!$J$27:$P$27, 0), Model!$J$20:$P$28, 9) &amp; " : " &amp; HLOOKUP(MATCH(MOD($D27+L$26, 12), Model!$J$27:$P$27, 0), Model!$J$20:$P$25, 6), "")</f>
        <v>B : 2</v>
      </c>
      <c r="M27" s="63" t="str">
        <f>IFERROR(HLOOKUP(MATCH(MOD($D27+M$26, 12), Model!$J$27:$P$27, 0), Model!$J$20:$P$28, 9) &amp; " : " &amp; HLOOKUP(MATCH(MOD($D27+M$26, 12), Model!$J$27:$P$27, 0), Model!$J$20:$P$25, 6), "")</f>
        <v>C : ♭3</v>
      </c>
      <c r="N27" s="64" t="str">
        <f>IFERROR(HLOOKUP(MATCH(MOD($D27+N$26, 12), Model!$J$27:$P$27, 0), Model!$J$20:$P$28, 9) &amp; " : " &amp; HLOOKUP(MATCH(MOD($D27+N$26, 12), Model!$J$27:$P$27, 0), Model!$J$20:$P$25, 6), "")</f>
        <v/>
      </c>
      <c r="O27" s="63" t="str">
        <f>IFERROR(HLOOKUP(MATCH(MOD($D27+O$26, 12), Model!$J$27:$P$27, 0), Model!$J$20:$P$28, 9) &amp; " : " &amp; HLOOKUP(MATCH(MOD($D27+O$26, 12), Model!$J$27:$P$27, 0), Model!$J$20:$P$25, 6), "")</f>
        <v>D : 4</v>
      </c>
      <c r="P27" s="63" t="str">
        <f>IFERROR(HLOOKUP(MATCH(MOD($D27+P$26, 12), Model!$J$27:$P$27, 0), Model!$J$20:$P$28, 9) &amp; " : " &amp; HLOOKUP(MATCH(MOD($D27+P$26, 12), Model!$J$27:$P$27, 0), Model!$J$20:$P$25, 6), "")</f>
        <v/>
      </c>
      <c r="Q27" s="65" t="str">
        <f>IFERROR(HLOOKUP(MATCH(MOD($D27+Q$26, 12), Model!$J$27:$P$27, 0), Model!$J$20:$P$28, 9) &amp; " : " &amp; HLOOKUP(MATCH(MOD($D27+Q$26, 12), Model!$J$27:$P$27, 0), Model!$J$20:$P$25, 6), "")</f>
        <v>E : 5</v>
      </c>
      <c r="R27" s="63" t="str">
        <f>IFERROR(HLOOKUP(MATCH(MOD($D27+R$26, 12), Model!$J$27:$P$27, 0), Model!$J$20:$P$28, 9) &amp; " : " &amp; HLOOKUP(MATCH(MOD($D27+R$26, 12), Model!$J$27:$P$27, 0), Model!$J$20:$P$25, 6), "")</f>
        <v>F : ♭6</v>
      </c>
      <c r="S27" s="63" t="str">
        <f>IFERROR(HLOOKUP(MATCH(MOD($D27+S$26, 12), Model!$J$27:$P$27, 0), Model!$J$20:$P$28, 9) &amp; " : " &amp; HLOOKUP(MATCH(MOD($D27+S$26, 12), Model!$J$27:$P$27, 0), Model!$J$20:$P$25, 6), "")</f>
        <v/>
      </c>
      <c r="T27" s="64" t="str">
        <f>IFERROR(HLOOKUP(MATCH(MOD($D27+T$26, 12), Model!$J$27:$P$27, 0), Model!$J$20:$P$28, 9) &amp; " : " &amp; HLOOKUP(MATCH(MOD($D27+T$26, 12), Model!$J$27:$P$27, 0), Model!$J$20:$P$25, 6), "")</f>
        <v>G : ♭7</v>
      </c>
      <c r="U27" s="63" t="str">
        <f>IFERROR(HLOOKUP(MATCH(MOD($D27+U$26, 12), Model!$J$27:$P$27, 0), Model!$J$20:$P$28, 9) &amp; " : " &amp; HLOOKUP(MATCH(MOD($D27+U$26, 12), Model!$J$27:$P$27, 0), Model!$J$20:$P$25, 6), "")</f>
        <v/>
      </c>
      <c r="V27" s="64" t="str">
        <f>IFERROR(HLOOKUP(MATCH(MOD($D27+V$26, 12), Model!$J$27:$P$27, 0), Model!$J$20:$P$28, 9) &amp; " : " &amp; HLOOKUP(MATCH(MOD($D27+V$26, 12), Model!$J$27:$P$27, 0), Model!$J$20:$P$25, 6), "")</f>
        <v>A : 1</v>
      </c>
      <c r="W27" s="63" t="str">
        <f>IFERROR(HLOOKUP(MATCH(MOD($D27+W$26, 12), Model!$J$27:$P$27, 0), Model!$J$20:$P$28, 9) &amp; " : " &amp; HLOOKUP(MATCH(MOD($D27+W$26, 12), Model!$J$27:$P$27, 0), Model!$J$20:$P$25, 6), "")</f>
        <v/>
      </c>
      <c r="X27" s="64" t="str">
        <f>IFERROR(HLOOKUP(MATCH(MOD($D27+X$26, 12), Model!$J$27:$P$27, 0), Model!$J$20:$P$28, 9) &amp; " : " &amp; HLOOKUP(MATCH(MOD($D27+X$26, 12), Model!$J$27:$P$27, 0), Model!$J$20:$P$25, 6), "")</f>
        <v>B : 2</v>
      </c>
      <c r="Y27" s="63" t="str">
        <f>IFERROR(HLOOKUP(MATCH(MOD($D27+Y$26, 12), Model!$J$27:$P$27, 0), Model!$J$20:$P$28, 9) &amp; " : " &amp; HLOOKUP(MATCH(MOD($D27+Y$26, 12), Model!$J$27:$P$27, 0), Model!$J$20:$P$25, 6), "")</f>
        <v>C : ♭3</v>
      </c>
      <c r="Z27" s="64" t="str">
        <f>IFERROR(HLOOKUP(MATCH(MOD($D27+Z$26, 12), Model!$J$27:$P$27, 0), Model!$J$20:$P$28, 9) &amp; " : " &amp; HLOOKUP(MATCH(MOD($D27+Z$26, 12), Model!$J$27:$P$27, 0), Model!$J$20:$P$25, 6), "")</f>
        <v/>
      </c>
      <c r="AA27" s="63" t="str">
        <f>IFERROR(HLOOKUP(MATCH(MOD($D27+AA$26, 12), Model!$J$27:$P$27, 0), Model!$J$20:$P$28, 9) &amp; " : " &amp; HLOOKUP(MATCH(MOD($D27+AA$26, 12), Model!$J$27:$P$27, 0), Model!$J$20:$P$25, 6), "")</f>
        <v>D : 4</v>
      </c>
      <c r="AB27" s="63" t="str">
        <f>IFERROR(HLOOKUP(MATCH(MOD($D27+AB$26, 12), Model!$J$27:$P$27, 0), Model!$J$20:$P$28, 9) &amp; " : " &amp; HLOOKUP(MATCH(MOD($D27+AB$26, 12), Model!$J$27:$P$27, 0), Model!$J$20:$P$25, 6), "")</f>
        <v/>
      </c>
      <c r="AC27" s="65" t="str">
        <f>IFERROR(HLOOKUP(MATCH(MOD($D27+AC$26, 12), Model!$J$27:$P$27, 0), Model!$J$20:$P$28, 9) &amp; " : " &amp; HLOOKUP(MATCH(MOD($D27+AC$26, 12), Model!$J$27:$P$27, 0), Model!$J$20:$P$25, 6), "")</f>
        <v>E : 5</v>
      </c>
      <c r="AD27" s="70"/>
      <c r="AE27" s="98" t="s">
        <v>3</v>
      </c>
      <c r="AF27" s="105" t="b">
        <v>1</v>
      </c>
    </row>
    <row r="28" spans="2:32" ht="21" customHeight="1" x14ac:dyDescent="0.25">
      <c r="B28" s="121"/>
      <c r="C28" s="71" t="s">
        <v>16</v>
      </c>
      <c r="D28" s="2">
        <f>VLOOKUP(UPPER(Fretboards!C28), Model!$C$2:$E$41, 3)</f>
        <v>11</v>
      </c>
      <c r="E28" s="65" t="str">
        <f>IFERROR(HLOOKUP(MATCH(MOD($D28+E$26, 12), Model!$J$27:$P$27, 0), Model!$J$20:$P$28, 9) &amp; " : " &amp; HLOOKUP(MATCH(MOD($D28+E$26, 12), Model!$J$27:$P$27, 0), Model!$J$20:$P$25, 6), "")</f>
        <v>B : 2</v>
      </c>
      <c r="F28" s="63" t="str">
        <f>IFERROR(HLOOKUP(MATCH(MOD($D28+F$26, 12), Model!$J$27:$P$27, 0), Model!$J$20:$P$28, 9) &amp; " : " &amp; HLOOKUP(MATCH(MOD($D28+F$26, 12), Model!$J$27:$P$27, 0), Model!$J$20:$P$25, 6), "")</f>
        <v>C : ♭3</v>
      </c>
      <c r="G28" s="63" t="str">
        <f>IFERROR(HLOOKUP(MATCH(MOD($D28+G$26, 12), Model!$J$27:$P$27, 0), Model!$J$20:$P$28, 9) &amp; " : " &amp; HLOOKUP(MATCH(MOD($D28+G$26, 12), Model!$J$27:$P$27, 0), Model!$J$20:$P$25, 6), "")</f>
        <v/>
      </c>
      <c r="H28" s="64" t="str">
        <f>IFERROR(HLOOKUP(MATCH(MOD($D28+H$26, 12), Model!$J$27:$P$27, 0), Model!$J$20:$P$28, 9) &amp; " : " &amp; HLOOKUP(MATCH(MOD($D28+H$26, 12), Model!$J$27:$P$27, 0), Model!$J$20:$P$25, 6), "")</f>
        <v>D : 4</v>
      </c>
      <c r="I28" s="63" t="str">
        <f>IFERROR(HLOOKUP(MATCH(MOD($D28+I$26, 12), Model!$J$27:$P$27, 0), Model!$J$20:$P$28, 9) &amp; " : " &amp; HLOOKUP(MATCH(MOD($D28+I$26, 12), Model!$J$27:$P$27, 0), Model!$J$20:$P$25, 6), "")</f>
        <v/>
      </c>
      <c r="J28" s="64" t="str">
        <f>IFERROR(HLOOKUP(MATCH(MOD($D28+J$26, 12), Model!$J$27:$P$27, 0), Model!$J$20:$P$28, 9) &amp; " : " &amp; HLOOKUP(MATCH(MOD($D28+J$26, 12), Model!$J$27:$P$27, 0), Model!$J$20:$P$25, 6), "")</f>
        <v>E : 5</v>
      </c>
      <c r="K28" s="63" t="str">
        <f>IFERROR(HLOOKUP(MATCH(MOD($D28+K$26, 12), Model!$J$27:$P$27, 0), Model!$J$20:$P$28, 9) &amp; " : " &amp; HLOOKUP(MATCH(MOD($D28+K$26, 12), Model!$J$27:$P$27, 0), Model!$J$20:$P$25, 6), "")</f>
        <v>F : ♭6</v>
      </c>
      <c r="L28" s="64" t="str">
        <f>IFERROR(HLOOKUP(MATCH(MOD($D28+L$26, 12), Model!$J$27:$P$27, 0), Model!$J$20:$P$28, 9) &amp; " : " &amp; HLOOKUP(MATCH(MOD($D28+L$26, 12), Model!$J$27:$P$27, 0), Model!$J$20:$P$25, 6), "")</f>
        <v/>
      </c>
      <c r="M28" s="63" t="str">
        <f>IFERROR(HLOOKUP(MATCH(MOD($D28+M$26, 12), Model!$J$27:$P$27, 0), Model!$J$20:$P$28, 9) &amp; " : " &amp; HLOOKUP(MATCH(MOD($D28+M$26, 12), Model!$J$27:$P$27, 0), Model!$J$20:$P$25, 6), "")</f>
        <v>G : ♭7</v>
      </c>
      <c r="N28" s="64" t="str">
        <f>IFERROR(HLOOKUP(MATCH(MOD($D28+N$26, 12), Model!$J$27:$P$27, 0), Model!$J$20:$P$28, 9) &amp; " : " &amp; HLOOKUP(MATCH(MOD($D28+N$26, 12), Model!$J$27:$P$27, 0), Model!$J$20:$P$25, 6), "")</f>
        <v/>
      </c>
      <c r="O28" s="63" t="str">
        <f>IFERROR(HLOOKUP(MATCH(MOD($D28+O$26, 12), Model!$J$27:$P$27, 0), Model!$J$20:$P$28, 9) &amp; " : " &amp; HLOOKUP(MATCH(MOD($D28+O$26, 12), Model!$J$27:$P$27, 0), Model!$J$20:$P$25, 6), "")</f>
        <v>A : 1</v>
      </c>
      <c r="P28" s="63" t="str">
        <f>IFERROR(HLOOKUP(MATCH(MOD($D28+P$26, 12), Model!$J$27:$P$27, 0), Model!$J$20:$P$28, 9) &amp; " : " &amp; HLOOKUP(MATCH(MOD($D28+P$26, 12), Model!$J$27:$P$27, 0), Model!$J$20:$P$25, 6), "")</f>
        <v/>
      </c>
      <c r="Q28" s="65" t="str">
        <f>IFERROR(HLOOKUP(MATCH(MOD($D28+Q$26, 12), Model!$J$27:$P$27, 0), Model!$J$20:$P$28, 9) &amp; " : " &amp; HLOOKUP(MATCH(MOD($D28+Q$26, 12), Model!$J$27:$P$27, 0), Model!$J$20:$P$25, 6), "")</f>
        <v>B : 2</v>
      </c>
      <c r="R28" s="63" t="str">
        <f>IFERROR(HLOOKUP(MATCH(MOD($D28+R$26, 12), Model!$J$27:$P$27, 0), Model!$J$20:$P$28, 9) &amp; " : " &amp; HLOOKUP(MATCH(MOD($D28+R$26, 12), Model!$J$27:$P$27, 0), Model!$J$20:$P$25, 6), "")</f>
        <v>C : ♭3</v>
      </c>
      <c r="S28" s="63" t="str">
        <f>IFERROR(HLOOKUP(MATCH(MOD($D28+S$26, 12), Model!$J$27:$P$27, 0), Model!$J$20:$P$28, 9) &amp; " : " &amp; HLOOKUP(MATCH(MOD($D28+S$26, 12), Model!$J$27:$P$27, 0), Model!$J$20:$P$25, 6), "")</f>
        <v/>
      </c>
      <c r="T28" s="64" t="str">
        <f>IFERROR(HLOOKUP(MATCH(MOD($D28+T$26, 12), Model!$J$27:$P$27, 0), Model!$J$20:$P$28, 9) &amp; " : " &amp; HLOOKUP(MATCH(MOD($D28+T$26, 12), Model!$J$27:$P$27, 0), Model!$J$20:$P$25, 6), "")</f>
        <v>D : 4</v>
      </c>
      <c r="U28" s="63" t="str">
        <f>IFERROR(HLOOKUP(MATCH(MOD($D28+U$26, 12), Model!$J$27:$P$27, 0), Model!$J$20:$P$28, 9) &amp; " : " &amp; HLOOKUP(MATCH(MOD($D28+U$26, 12), Model!$J$27:$P$27, 0), Model!$J$20:$P$25, 6), "")</f>
        <v/>
      </c>
      <c r="V28" s="64" t="str">
        <f>IFERROR(HLOOKUP(MATCH(MOD($D28+V$26, 12), Model!$J$27:$P$27, 0), Model!$J$20:$P$28, 9) &amp; " : " &amp; HLOOKUP(MATCH(MOD($D28+V$26, 12), Model!$J$27:$P$27, 0), Model!$J$20:$P$25, 6), "")</f>
        <v>E : 5</v>
      </c>
      <c r="W28" s="63" t="str">
        <f>IFERROR(HLOOKUP(MATCH(MOD($D28+W$26, 12), Model!$J$27:$P$27, 0), Model!$J$20:$P$28, 9) &amp; " : " &amp; HLOOKUP(MATCH(MOD($D28+W$26, 12), Model!$J$27:$P$27, 0), Model!$J$20:$P$25, 6), "")</f>
        <v>F : ♭6</v>
      </c>
      <c r="X28" s="64" t="str">
        <f>IFERROR(HLOOKUP(MATCH(MOD($D28+X$26, 12), Model!$J$27:$P$27, 0), Model!$J$20:$P$28, 9) &amp; " : " &amp; HLOOKUP(MATCH(MOD($D28+X$26, 12), Model!$J$27:$P$27, 0), Model!$J$20:$P$25, 6), "")</f>
        <v/>
      </c>
      <c r="Y28" s="63" t="str">
        <f>IFERROR(HLOOKUP(MATCH(MOD($D28+Y$26, 12), Model!$J$27:$P$27, 0), Model!$J$20:$P$28, 9) &amp; " : " &amp; HLOOKUP(MATCH(MOD($D28+Y$26, 12), Model!$J$27:$P$27, 0), Model!$J$20:$P$25, 6), "")</f>
        <v>G : ♭7</v>
      </c>
      <c r="Z28" s="64" t="str">
        <f>IFERROR(HLOOKUP(MATCH(MOD($D28+Z$26, 12), Model!$J$27:$P$27, 0), Model!$J$20:$P$28, 9) &amp; " : " &amp; HLOOKUP(MATCH(MOD($D28+Z$26, 12), Model!$J$27:$P$27, 0), Model!$J$20:$P$25, 6), "")</f>
        <v/>
      </c>
      <c r="AA28" s="63" t="str">
        <f>IFERROR(HLOOKUP(MATCH(MOD($D28+AA$26, 12), Model!$J$27:$P$27, 0), Model!$J$20:$P$28, 9) &amp; " : " &amp; HLOOKUP(MATCH(MOD($D28+AA$26, 12), Model!$J$27:$P$27, 0), Model!$J$20:$P$25, 6), "")</f>
        <v>A : 1</v>
      </c>
      <c r="AB28" s="63" t="str">
        <f>IFERROR(HLOOKUP(MATCH(MOD($D28+AB$26, 12), Model!$J$27:$P$27, 0), Model!$J$20:$P$28, 9) &amp; " : " &amp; HLOOKUP(MATCH(MOD($D28+AB$26, 12), Model!$J$27:$P$27, 0), Model!$J$20:$P$25, 6), "")</f>
        <v/>
      </c>
      <c r="AC28" s="65" t="str">
        <f>IFERROR(HLOOKUP(MATCH(MOD($D28+AC$26, 12), Model!$J$27:$P$27, 0), Model!$J$20:$P$28, 9) &amp; " : " &amp; HLOOKUP(MATCH(MOD($D28+AC$26, 12), Model!$J$27:$P$27, 0), Model!$J$20:$P$25, 6), "")</f>
        <v>B : 2</v>
      </c>
      <c r="AD28" s="70"/>
      <c r="AE28" s="100" t="s">
        <v>4</v>
      </c>
      <c r="AF28" s="105" t="b">
        <v>0</v>
      </c>
    </row>
    <row r="29" spans="2:32" ht="21" customHeight="1" x14ac:dyDescent="0.25">
      <c r="B29" s="121"/>
      <c r="C29" s="71" t="s">
        <v>15</v>
      </c>
      <c r="D29" s="2">
        <f>VLOOKUP(UPPER(Fretboards!C29), Model!$C$2:$E$41, 3)</f>
        <v>7</v>
      </c>
      <c r="E29" s="65" t="str">
        <f>IFERROR(HLOOKUP(MATCH(MOD($D29+E$26, 12), Model!$J$27:$P$27, 0), Model!$J$20:$P$28, 9) &amp; " : " &amp; HLOOKUP(MATCH(MOD($D29+E$26, 12), Model!$J$27:$P$27, 0), Model!$J$20:$P$25, 6), "")</f>
        <v>G : ♭7</v>
      </c>
      <c r="F29" s="63" t="str">
        <f>IFERROR(HLOOKUP(MATCH(MOD($D29+F$26, 12), Model!$J$27:$P$27, 0), Model!$J$20:$P$28, 9) &amp; " : " &amp; HLOOKUP(MATCH(MOD($D29+F$26, 12), Model!$J$27:$P$27, 0), Model!$J$20:$P$25, 6), "")</f>
        <v/>
      </c>
      <c r="G29" s="63" t="str">
        <f>IFERROR(HLOOKUP(MATCH(MOD($D29+G$26, 12), Model!$J$27:$P$27, 0), Model!$J$20:$P$28, 9) &amp; " : " &amp; HLOOKUP(MATCH(MOD($D29+G$26, 12), Model!$J$27:$P$27, 0), Model!$J$20:$P$25, 6), "")</f>
        <v>A : 1</v>
      </c>
      <c r="H29" s="64" t="str">
        <f>IFERROR(HLOOKUP(MATCH(MOD($D29+H$26, 12), Model!$J$27:$P$27, 0), Model!$J$20:$P$28, 9) &amp; " : " &amp; HLOOKUP(MATCH(MOD($D29+H$26, 12), Model!$J$27:$P$27, 0), Model!$J$20:$P$25, 6), "")</f>
        <v/>
      </c>
      <c r="I29" s="63" t="str">
        <f>IFERROR(HLOOKUP(MATCH(MOD($D29+I$26, 12), Model!$J$27:$P$27, 0), Model!$J$20:$P$28, 9) &amp; " : " &amp; HLOOKUP(MATCH(MOD($D29+I$26, 12), Model!$J$27:$P$27, 0), Model!$J$20:$P$25, 6), "")</f>
        <v>B : 2</v>
      </c>
      <c r="J29" s="64" t="str">
        <f>IFERROR(HLOOKUP(MATCH(MOD($D29+J$26, 12), Model!$J$27:$P$27, 0), Model!$J$20:$P$28, 9) &amp; " : " &amp; HLOOKUP(MATCH(MOD($D29+J$26, 12), Model!$J$27:$P$27, 0), Model!$J$20:$P$25, 6), "")</f>
        <v>C : ♭3</v>
      </c>
      <c r="K29" s="63" t="str">
        <f>IFERROR(HLOOKUP(MATCH(MOD($D29+K$26, 12), Model!$J$27:$P$27, 0), Model!$J$20:$P$28, 9) &amp; " : " &amp; HLOOKUP(MATCH(MOD($D29+K$26, 12), Model!$J$27:$P$27, 0), Model!$J$20:$P$25, 6), "")</f>
        <v/>
      </c>
      <c r="L29" s="64" t="str">
        <f>IFERROR(HLOOKUP(MATCH(MOD($D29+L$26, 12), Model!$J$27:$P$27, 0), Model!$J$20:$P$28, 9) &amp; " : " &amp; HLOOKUP(MATCH(MOD($D29+L$26, 12), Model!$J$27:$P$27, 0), Model!$J$20:$P$25, 6), "")</f>
        <v>D : 4</v>
      </c>
      <c r="M29" s="63" t="str">
        <f>IFERROR(HLOOKUP(MATCH(MOD($D29+M$26, 12), Model!$J$27:$P$27, 0), Model!$J$20:$P$28, 9) &amp; " : " &amp; HLOOKUP(MATCH(MOD($D29+M$26, 12), Model!$J$27:$P$27, 0), Model!$J$20:$P$25, 6), "")</f>
        <v/>
      </c>
      <c r="N29" s="64" t="str">
        <f>IFERROR(HLOOKUP(MATCH(MOD($D29+N$26, 12), Model!$J$27:$P$27, 0), Model!$J$20:$P$28, 9) &amp; " : " &amp; HLOOKUP(MATCH(MOD($D29+N$26, 12), Model!$J$27:$P$27, 0), Model!$J$20:$P$25, 6), "")</f>
        <v>E : 5</v>
      </c>
      <c r="O29" s="63" t="str">
        <f>IFERROR(HLOOKUP(MATCH(MOD($D29+O$26, 12), Model!$J$27:$P$27, 0), Model!$J$20:$P$28, 9) &amp; " : " &amp; HLOOKUP(MATCH(MOD($D29+O$26, 12), Model!$J$27:$P$27, 0), Model!$J$20:$P$25, 6), "")</f>
        <v>F : ♭6</v>
      </c>
      <c r="P29" s="63" t="str">
        <f>IFERROR(HLOOKUP(MATCH(MOD($D29+P$26, 12), Model!$J$27:$P$27, 0), Model!$J$20:$P$28, 9) &amp; " : " &amp; HLOOKUP(MATCH(MOD($D29+P$26, 12), Model!$J$27:$P$27, 0), Model!$J$20:$P$25, 6), "")</f>
        <v/>
      </c>
      <c r="Q29" s="65" t="str">
        <f>IFERROR(HLOOKUP(MATCH(MOD($D29+Q$26, 12), Model!$J$27:$P$27, 0), Model!$J$20:$P$28, 9) &amp; " : " &amp; HLOOKUP(MATCH(MOD($D29+Q$26, 12), Model!$J$27:$P$27, 0), Model!$J$20:$P$25, 6), "")</f>
        <v>G : ♭7</v>
      </c>
      <c r="R29" s="63" t="str">
        <f>IFERROR(HLOOKUP(MATCH(MOD($D29+R$26, 12), Model!$J$27:$P$27, 0), Model!$J$20:$P$28, 9) &amp; " : " &amp; HLOOKUP(MATCH(MOD($D29+R$26, 12), Model!$J$27:$P$27, 0), Model!$J$20:$P$25, 6), "")</f>
        <v/>
      </c>
      <c r="S29" s="63" t="str">
        <f>IFERROR(HLOOKUP(MATCH(MOD($D29+S$26, 12), Model!$J$27:$P$27, 0), Model!$J$20:$P$28, 9) &amp; " : " &amp; HLOOKUP(MATCH(MOD($D29+S$26, 12), Model!$J$27:$P$27, 0), Model!$J$20:$P$25, 6), "")</f>
        <v>A : 1</v>
      </c>
      <c r="T29" s="64" t="str">
        <f>IFERROR(HLOOKUP(MATCH(MOD($D29+T$26, 12), Model!$J$27:$P$27, 0), Model!$J$20:$P$28, 9) &amp; " : " &amp; HLOOKUP(MATCH(MOD($D29+T$26, 12), Model!$J$27:$P$27, 0), Model!$J$20:$P$25, 6), "")</f>
        <v/>
      </c>
      <c r="U29" s="63" t="str">
        <f>IFERROR(HLOOKUP(MATCH(MOD($D29+U$26, 12), Model!$J$27:$P$27, 0), Model!$J$20:$P$28, 9) &amp; " : " &amp; HLOOKUP(MATCH(MOD($D29+U$26, 12), Model!$J$27:$P$27, 0), Model!$J$20:$P$25, 6), "")</f>
        <v>B : 2</v>
      </c>
      <c r="V29" s="64" t="str">
        <f>IFERROR(HLOOKUP(MATCH(MOD($D29+V$26, 12), Model!$J$27:$P$27, 0), Model!$J$20:$P$28, 9) &amp; " : " &amp; HLOOKUP(MATCH(MOD($D29+V$26, 12), Model!$J$27:$P$27, 0), Model!$J$20:$P$25, 6), "")</f>
        <v>C : ♭3</v>
      </c>
      <c r="W29" s="63" t="str">
        <f>IFERROR(HLOOKUP(MATCH(MOD($D29+W$26, 12), Model!$J$27:$P$27, 0), Model!$J$20:$P$28, 9) &amp; " : " &amp; HLOOKUP(MATCH(MOD($D29+W$26, 12), Model!$J$27:$P$27, 0), Model!$J$20:$P$25, 6), "")</f>
        <v/>
      </c>
      <c r="X29" s="64" t="str">
        <f>IFERROR(HLOOKUP(MATCH(MOD($D29+X$26, 12), Model!$J$27:$P$27, 0), Model!$J$20:$P$28, 9) &amp; " : " &amp; HLOOKUP(MATCH(MOD($D29+X$26, 12), Model!$J$27:$P$27, 0), Model!$J$20:$P$25, 6), "")</f>
        <v>D : 4</v>
      </c>
      <c r="Y29" s="63" t="str">
        <f>IFERROR(HLOOKUP(MATCH(MOD($D29+Y$26, 12), Model!$J$27:$P$27, 0), Model!$J$20:$P$28, 9) &amp; " : " &amp; HLOOKUP(MATCH(MOD($D29+Y$26, 12), Model!$J$27:$P$27, 0), Model!$J$20:$P$25, 6), "")</f>
        <v/>
      </c>
      <c r="Z29" s="64" t="str">
        <f>IFERROR(HLOOKUP(MATCH(MOD($D29+Z$26, 12), Model!$J$27:$P$27, 0), Model!$J$20:$P$28, 9) &amp; " : " &amp; HLOOKUP(MATCH(MOD($D29+Z$26, 12), Model!$J$27:$P$27, 0), Model!$J$20:$P$25, 6), "")</f>
        <v>E : 5</v>
      </c>
      <c r="AA29" s="63" t="str">
        <f>IFERROR(HLOOKUP(MATCH(MOD($D29+AA$26, 12), Model!$J$27:$P$27, 0), Model!$J$20:$P$28, 9) &amp; " : " &amp; HLOOKUP(MATCH(MOD($D29+AA$26, 12), Model!$J$27:$P$27, 0), Model!$J$20:$P$25, 6), "")</f>
        <v>F : ♭6</v>
      </c>
      <c r="AB29" s="63" t="str">
        <f>IFERROR(HLOOKUP(MATCH(MOD($D29+AB$26, 12), Model!$J$27:$P$27, 0), Model!$J$20:$P$28, 9) &amp; " : " &amp; HLOOKUP(MATCH(MOD($D29+AB$26, 12), Model!$J$27:$P$27, 0), Model!$J$20:$P$25, 6), "")</f>
        <v/>
      </c>
      <c r="AC29" s="65" t="str">
        <f>IFERROR(HLOOKUP(MATCH(MOD($D29+AC$26, 12), Model!$J$27:$P$27, 0), Model!$J$20:$P$28, 9) &amp; " : " &amp; HLOOKUP(MATCH(MOD($D29+AC$26, 12), Model!$J$27:$P$27, 0), Model!$J$20:$P$25, 6), "")</f>
        <v>G : ♭7</v>
      </c>
      <c r="AD29" s="70"/>
      <c r="AE29" s="100" t="s">
        <v>5</v>
      </c>
      <c r="AF29" s="105" t="b">
        <v>1</v>
      </c>
    </row>
    <row r="30" spans="2:32" ht="21" customHeight="1" x14ac:dyDescent="0.25">
      <c r="B30" s="121"/>
      <c r="C30" s="71" t="s">
        <v>12</v>
      </c>
      <c r="D30" s="2">
        <f>VLOOKUP(UPPER(Fretboards!C30), Model!$C$2:$E$41, 3)</f>
        <v>2</v>
      </c>
      <c r="E30" s="65" t="str">
        <f>IFERROR(HLOOKUP(MATCH(MOD($D30+E$26, 12), Model!$J$27:$P$27, 0), Model!$J$20:$P$28, 9) &amp; " : " &amp; HLOOKUP(MATCH(MOD($D30+E$26, 12), Model!$J$27:$P$27, 0), Model!$J$20:$P$25, 6), "")</f>
        <v>D : 4</v>
      </c>
      <c r="F30" s="63" t="str">
        <f>IFERROR(HLOOKUP(MATCH(MOD($D30+F$26, 12), Model!$J$27:$P$27, 0), Model!$J$20:$P$28, 9) &amp; " : " &amp; HLOOKUP(MATCH(MOD($D30+F$26, 12), Model!$J$27:$P$27, 0), Model!$J$20:$P$25, 6), "")</f>
        <v/>
      </c>
      <c r="G30" s="63" t="str">
        <f>IFERROR(HLOOKUP(MATCH(MOD($D30+G$26, 12), Model!$J$27:$P$27, 0), Model!$J$20:$P$28, 9) &amp; " : " &amp; HLOOKUP(MATCH(MOD($D30+G$26, 12), Model!$J$27:$P$27, 0), Model!$J$20:$P$25, 6), "")</f>
        <v>E : 5</v>
      </c>
      <c r="H30" s="64" t="str">
        <f>IFERROR(HLOOKUP(MATCH(MOD($D30+H$26, 12), Model!$J$27:$P$27, 0), Model!$J$20:$P$28, 9) &amp; " : " &amp; HLOOKUP(MATCH(MOD($D30+H$26, 12), Model!$J$27:$P$27, 0), Model!$J$20:$P$25, 6), "")</f>
        <v>F : ♭6</v>
      </c>
      <c r="I30" s="63" t="str">
        <f>IFERROR(HLOOKUP(MATCH(MOD($D30+I$26, 12), Model!$J$27:$P$27, 0), Model!$J$20:$P$28, 9) &amp; " : " &amp; HLOOKUP(MATCH(MOD($D30+I$26, 12), Model!$J$27:$P$27, 0), Model!$J$20:$P$25, 6), "")</f>
        <v/>
      </c>
      <c r="J30" s="64" t="str">
        <f>IFERROR(HLOOKUP(MATCH(MOD($D30+J$26, 12), Model!$J$27:$P$27, 0), Model!$J$20:$P$28, 9) &amp; " : " &amp; HLOOKUP(MATCH(MOD($D30+J$26, 12), Model!$J$27:$P$27, 0), Model!$J$20:$P$25, 6), "")</f>
        <v>G : ♭7</v>
      </c>
      <c r="K30" s="63" t="str">
        <f>IFERROR(HLOOKUP(MATCH(MOD($D30+K$26, 12), Model!$J$27:$P$27, 0), Model!$J$20:$P$28, 9) &amp; " : " &amp; HLOOKUP(MATCH(MOD($D30+K$26, 12), Model!$J$27:$P$27, 0), Model!$J$20:$P$25, 6), "")</f>
        <v/>
      </c>
      <c r="L30" s="64" t="str">
        <f>IFERROR(HLOOKUP(MATCH(MOD($D30+L$26, 12), Model!$J$27:$P$27, 0), Model!$J$20:$P$28, 9) &amp; " : " &amp; HLOOKUP(MATCH(MOD($D30+L$26, 12), Model!$J$27:$P$27, 0), Model!$J$20:$P$25, 6), "")</f>
        <v>A : 1</v>
      </c>
      <c r="M30" s="63" t="str">
        <f>IFERROR(HLOOKUP(MATCH(MOD($D30+M$26, 12), Model!$J$27:$P$27, 0), Model!$J$20:$P$28, 9) &amp; " : " &amp; HLOOKUP(MATCH(MOD($D30+M$26, 12), Model!$J$27:$P$27, 0), Model!$J$20:$P$25, 6), "")</f>
        <v/>
      </c>
      <c r="N30" s="64" t="str">
        <f>IFERROR(HLOOKUP(MATCH(MOD($D30+N$26, 12), Model!$J$27:$P$27, 0), Model!$J$20:$P$28, 9) &amp; " : " &amp; HLOOKUP(MATCH(MOD($D30+N$26, 12), Model!$J$27:$P$27, 0), Model!$J$20:$P$25, 6), "")</f>
        <v>B : 2</v>
      </c>
      <c r="O30" s="63" t="str">
        <f>IFERROR(HLOOKUP(MATCH(MOD($D30+O$26, 12), Model!$J$27:$P$27, 0), Model!$J$20:$P$28, 9) &amp; " : " &amp; HLOOKUP(MATCH(MOD($D30+O$26, 12), Model!$J$27:$P$27, 0), Model!$J$20:$P$25, 6), "")</f>
        <v>C : ♭3</v>
      </c>
      <c r="P30" s="63" t="str">
        <f>IFERROR(HLOOKUP(MATCH(MOD($D30+P$26, 12), Model!$J$27:$P$27, 0), Model!$J$20:$P$28, 9) &amp; " : " &amp; HLOOKUP(MATCH(MOD($D30+P$26, 12), Model!$J$27:$P$27, 0), Model!$J$20:$P$25, 6), "")</f>
        <v/>
      </c>
      <c r="Q30" s="65" t="str">
        <f>IFERROR(HLOOKUP(MATCH(MOD($D30+Q$26, 12), Model!$J$27:$P$27, 0), Model!$J$20:$P$28, 9) &amp; " : " &amp; HLOOKUP(MATCH(MOD($D30+Q$26, 12), Model!$J$27:$P$27, 0), Model!$J$20:$P$25, 6), "")</f>
        <v>D : 4</v>
      </c>
      <c r="R30" s="63" t="str">
        <f>IFERROR(HLOOKUP(MATCH(MOD($D30+R$26, 12), Model!$J$27:$P$27, 0), Model!$J$20:$P$28, 9) &amp; " : " &amp; HLOOKUP(MATCH(MOD($D30+R$26, 12), Model!$J$27:$P$27, 0), Model!$J$20:$P$25, 6), "")</f>
        <v/>
      </c>
      <c r="S30" s="63" t="str">
        <f>IFERROR(HLOOKUP(MATCH(MOD($D30+S$26, 12), Model!$J$27:$P$27, 0), Model!$J$20:$P$28, 9) &amp; " : " &amp; HLOOKUP(MATCH(MOD($D30+S$26, 12), Model!$J$27:$P$27, 0), Model!$J$20:$P$25, 6), "")</f>
        <v>E : 5</v>
      </c>
      <c r="T30" s="64" t="str">
        <f>IFERROR(HLOOKUP(MATCH(MOD($D30+T$26, 12), Model!$J$27:$P$27, 0), Model!$J$20:$P$28, 9) &amp; " : " &amp; HLOOKUP(MATCH(MOD($D30+T$26, 12), Model!$J$27:$P$27, 0), Model!$J$20:$P$25, 6), "")</f>
        <v>F : ♭6</v>
      </c>
      <c r="U30" s="63" t="str">
        <f>IFERROR(HLOOKUP(MATCH(MOD($D30+U$26, 12), Model!$J$27:$P$27, 0), Model!$J$20:$P$28, 9) &amp; " : " &amp; HLOOKUP(MATCH(MOD($D30+U$26, 12), Model!$J$27:$P$27, 0), Model!$J$20:$P$25, 6), "")</f>
        <v/>
      </c>
      <c r="V30" s="64" t="str">
        <f>IFERROR(HLOOKUP(MATCH(MOD($D30+V$26, 12), Model!$J$27:$P$27, 0), Model!$J$20:$P$28, 9) &amp; " : " &amp; HLOOKUP(MATCH(MOD($D30+V$26, 12), Model!$J$27:$P$27, 0), Model!$J$20:$P$25, 6), "")</f>
        <v>G : ♭7</v>
      </c>
      <c r="W30" s="63" t="str">
        <f>IFERROR(HLOOKUP(MATCH(MOD($D30+W$26, 12), Model!$J$27:$P$27, 0), Model!$J$20:$P$28, 9) &amp; " : " &amp; HLOOKUP(MATCH(MOD($D30+W$26, 12), Model!$J$27:$P$27, 0), Model!$J$20:$P$25, 6), "")</f>
        <v/>
      </c>
      <c r="X30" s="64" t="str">
        <f>IFERROR(HLOOKUP(MATCH(MOD($D30+X$26, 12), Model!$J$27:$P$27, 0), Model!$J$20:$P$28, 9) &amp; " : " &amp; HLOOKUP(MATCH(MOD($D30+X$26, 12), Model!$J$27:$P$27, 0), Model!$J$20:$P$25, 6), "")</f>
        <v>A : 1</v>
      </c>
      <c r="Y30" s="63" t="str">
        <f>IFERROR(HLOOKUP(MATCH(MOD($D30+Y$26, 12), Model!$J$27:$P$27, 0), Model!$J$20:$P$28, 9) &amp; " : " &amp; HLOOKUP(MATCH(MOD($D30+Y$26, 12), Model!$J$27:$P$27, 0), Model!$J$20:$P$25, 6), "")</f>
        <v/>
      </c>
      <c r="Z30" s="64" t="str">
        <f>IFERROR(HLOOKUP(MATCH(MOD($D30+Z$26, 12), Model!$J$27:$P$27, 0), Model!$J$20:$P$28, 9) &amp; " : " &amp; HLOOKUP(MATCH(MOD($D30+Z$26, 12), Model!$J$27:$P$27, 0), Model!$J$20:$P$25, 6), "")</f>
        <v>B : 2</v>
      </c>
      <c r="AA30" s="63" t="str">
        <f>IFERROR(HLOOKUP(MATCH(MOD($D30+AA$26, 12), Model!$J$27:$P$27, 0), Model!$J$20:$P$28, 9) &amp; " : " &amp; HLOOKUP(MATCH(MOD($D30+AA$26, 12), Model!$J$27:$P$27, 0), Model!$J$20:$P$25, 6), "")</f>
        <v>C : ♭3</v>
      </c>
      <c r="AB30" s="63" t="str">
        <f>IFERROR(HLOOKUP(MATCH(MOD($D30+AB$26, 12), Model!$J$27:$P$27, 0), Model!$J$20:$P$28, 9) &amp; " : " &amp; HLOOKUP(MATCH(MOD($D30+AB$26, 12), Model!$J$27:$P$27, 0), Model!$J$20:$P$25, 6), "")</f>
        <v/>
      </c>
      <c r="AC30" s="65" t="str">
        <f>IFERROR(HLOOKUP(MATCH(MOD($D30+AC$26, 12), Model!$J$27:$P$27, 0), Model!$J$20:$P$28, 9) &amp; " : " &amp; HLOOKUP(MATCH(MOD($D30+AC$26, 12), Model!$J$27:$P$27, 0), Model!$J$20:$P$25, 6), "")</f>
        <v>D : 4</v>
      </c>
      <c r="AD30" s="70"/>
      <c r="AE30" s="100" t="s">
        <v>6</v>
      </c>
      <c r="AF30" s="105" t="b">
        <v>0</v>
      </c>
    </row>
    <row r="31" spans="2:32" ht="21" customHeight="1" x14ac:dyDescent="0.25">
      <c r="B31" s="121"/>
      <c r="C31" s="71" t="s">
        <v>14</v>
      </c>
      <c r="D31" s="2">
        <f>VLOOKUP(UPPER(Fretboards!C31), Model!$C$2:$E$41, 3)</f>
        <v>9</v>
      </c>
      <c r="E31" s="65" t="str">
        <f>IFERROR(HLOOKUP(MATCH(MOD($D31+E$26, 12), Model!$J$27:$P$27, 0), Model!$J$20:$P$28, 9) &amp; " : " &amp; HLOOKUP(MATCH(MOD($D31+E$26, 12), Model!$J$27:$P$27, 0), Model!$J$20:$P$25, 6), "")</f>
        <v>A : 1</v>
      </c>
      <c r="F31" s="63" t="str">
        <f>IFERROR(HLOOKUP(MATCH(MOD($D31+F$26, 12), Model!$J$27:$P$27, 0), Model!$J$20:$P$28, 9) &amp; " : " &amp; HLOOKUP(MATCH(MOD($D31+F$26, 12), Model!$J$27:$P$27, 0), Model!$J$20:$P$25, 6), "")</f>
        <v/>
      </c>
      <c r="G31" s="63" t="str">
        <f>IFERROR(HLOOKUP(MATCH(MOD($D31+G$26, 12), Model!$J$27:$P$27, 0), Model!$J$20:$P$28, 9) &amp; " : " &amp; HLOOKUP(MATCH(MOD($D31+G$26, 12), Model!$J$27:$P$27, 0), Model!$J$20:$P$25, 6), "")</f>
        <v>B : 2</v>
      </c>
      <c r="H31" s="64" t="str">
        <f>IFERROR(HLOOKUP(MATCH(MOD($D31+H$26, 12), Model!$J$27:$P$27, 0), Model!$J$20:$P$28, 9) &amp; " : " &amp; HLOOKUP(MATCH(MOD($D31+H$26, 12), Model!$J$27:$P$27, 0), Model!$J$20:$P$25, 6), "")</f>
        <v>C : ♭3</v>
      </c>
      <c r="I31" s="63" t="str">
        <f>IFERROR(HLOOKUP(MATCH(MOD($D31+I$26, 12), Model!$J$27:$P$27, 0), Model!$J$20:$P$28, 9) &amp; " : " &amp; HLOOKUP(MATCH(MOD($D31+I$26, 12), Model!$J$27:$P$27, 0), Model!$J$20:$P$25, 6), "")</f>
        <v/>
      </c>
      <c r="J31" s="64" t="str">
        <f>IFERROR(HLOOKUP(MATCH(MOD($D31+J$26, 12), Model!$J$27:$P$27, 0), Model!$J$20:$P$28, 9) &amp; " : " &amp; HLOOKUP(MATCH(MOD($D31+J$26, 12), Model!$J$27:$P$27, 0), Model!$J$20:$P$25, 6), "")</f>
        <v>D : 4</v>
      </c>
      <c r="K31" s="63" t="str">
        <f>IFERROR(HLOOKUP(MATCH(MOD($D31+K$26, 12), Model!$J$27:$P$27, 0), Model!$J$20:$P$28, 9) &amp; " : " &amp; HLOOKUP(MATCH(MOD($D31+K$26, 12), Model!$J$27:$P$27, 0), Model!$J$20:$P$25, 6), "")</f>
        <v/>
      </c>
      <c r="L31" s="64" t="str">
        <f>IFERROR(HLOOKUP(MATCH(MOD($D31+L$26, 12), Model!$J$27:$P$27, 0), Model!$J$20:$P$28, 9) &amp; " : " &amp; HLOOKUP(MATCH(MOD($D31+L$26, 12), Model!$J$27:$P$27, 0), Model!$J$20:$P$25, 6), "")</f>
        <v>E : 5</v>
      </c>
      <c r="M31" s="63" t="str">
        <f>IFERROR(HLOOKUP(MATCH(MOD($D31+M$26, 12), Model!$J$27:$P$27, 0), Model!$J$20:$P$28, 9) &amp; " : " &amp; HLOOKUP(MATCH(MOD($D31+M$26, 12), Model!$J$27:$P$27, 0), Model!$J$20:$P$25, 6), "")</f>
        <v>F : ♭6</v>
      </c>
      <c r="N31" s="64" t="str">
        <f>IFERROR(HLOOKUP(MATCH(MOD($D31+N$26, 12), Model!$J$27:$P$27, 0), Model!$J$20:$P$28, 9) &amp; " : " &amp; HLOOKUP(MATCH(MOD($D31+N$26, 12), Model!$J$27:$P$27, 0), Model!$J$20:$P$25, 6), "")</f>
        <v/>
      </c>
      <c r="O31" s="63" t="str">
        <f>IFERROR(HLOOKUP(MATCH(MOD($D31+O$26, 12), Model!$J$27:$P$27, 0), Model!$J$20:$P$28, 9) &amp; " : " &amp; HLOOKUP(MATCH(MOD($D31+O$26, 12), Model!$J$27:$P$27, 0), Model!$J$20:$P$25, 6), "")</f>
        <v>G : ♭7</v>
      </c>
      <c r="P31" s="63" t="str">
        <f>IFERROR(HLOOKUP(MATCH(MOD($D31+P$26, 12), Model!$J$27:$P$27, 0), Model!$J$20:$P$28, 9) &amp; " : " &amp; HLOOKUP(MATCH(MOD($D31+P$26, 12), Model!$J$27:$P$27, 0), Model!$J$20:$P$25, 6), "")</f>
        <v/>
      </c>
      <c r="Q31" s="65" t="str">
        <f>IFERROR(HLOOKUP(MATCH(MOD($D31+Q$26, 12), Model!$J$27:$P$27, 0), Model!$J$20:$P$28, 9) &amp; " : " &amp; HLOOKUP(MATCH(MOD($D31+Q$26, 12), Model!$J$27:$P$27, 0), Model!$J$20:$P$25, 6), "")</f>
        <v>A : 1</v>
      </c>
      <c r="R31" s="63" t="str">
        <f>IFERROR(HLOOKUP(MATCH(MOD($D31+R$26, 12), Model!$J$27:$P$27, 0), Model!$J$20:$P$28, 9) &amp; " : " &amp; HLOOKUP(MATCH(MOD($D31+R$26, 12), Model!$J$27:$P$27, 0), Model!$J$20:$P$25, 6), "")</f>
        <v/>
      </c>
      <c r="S31" s="63" t="str">
        <f>IFERROR(HLOOKUP(MATCH(MOD($D31+S$26, 12), Model!$J$27:$P$27, 0), Model!$J$20:$P$28, 9) &amp; " : " &amp; HLOOKUP(MATCH(MOD($D31+S$26, 12), Model!$J$27:$P$27, 0), Model!$J$20:$P$25, 6), "")</f>
        <v>B : 2</v>
      </c>
      <c r="T31" s="64" t="str">
        <f>IFERROR(HLOOKUP(MATCH(MOD($D31+T$26, 12), Model!$J$27:$P$27, 0), Model!$J$20:$P$28, 9) &amp; " : " &amp; HLOOKUP(MATCH(MOD($D31+T$26, 12), Model!$J$27:$P$27, 0), Model!$J$20:$P$25, 6), "")</f>
        <v>C : ♭3</v>
      </c>
      <c r="U31" s="63" t="str">
        <f>IFERROR(HLOOKUP(MATCH(MOD($D31+U$26, 12), Model!$J$27:$P$27, 0), Model!$J$20:$P$28, 9) &amp; " : " &amp; HLOOKUP(MATCH(MOD($D31+U$26, 12), Model!$J$27:$P$27, 0), Model!$J$20:$P$25, 6), "")</f>
        <v/>
      </c>
      <c r="V31" s="64" t="str">
        <f>IFERROR(HLOOKUP(MATCH(MOD($D31+V$26, 12), Model!$J$27:$P$27, 0), Model!$J$20:$P$28, 9) &amp; " : " &amp; HLOOKUP(MATCH(MOD($D31+V$26, 12), Model!$J$27:$P$27, 0), Model!$J$20:$P$25, 6), "")</f>
        <v>D : 4</v>
      </c>
      <c r="W31" s="63" t="str">
        <f>IFERROR(HLOOKUP(MATCH(MOD($D31+W$26, 12), Model!$J$27:$P$27, 0), Model!$J$20:$P$28, 9) &amp; " : " &amp; HLOOKUP(MATCH(MOD($D31+W$26, 12), Model!$J$27:$P$27, 0), Model!$J$20:$P$25, 6), "")</f>
        <v/>
      </c>
      <c r="X31" s="64" t="str">
        <f>IFERROR(HLOOKUP(MATCH(MOD($D31+X$26, 12), Model!$J$27:$P$27, 0), Model!$J$20:$P$28, 9) &amp; " : " &amp; HLOOKUP(MATCH(MOD($D31+X$26, 12), Model!$J$27:$P$27, 0), Model!$J$20:$P$25, 6), "")</f>
        <v>E : 5</v>
      </c>
      <c r="Y31" s="63" t="str">
        <f>IFERROR(HLOOKUP(MATCH(MOD($D31+Y$26, 12), Model!$J$27:$P$27, 0), Model!$J$20:$P$28, 9) &amp; " : " &amp; HLOOKUP(MATCH(MOD($D31+Y$26, 12), Model!$J$27:$P$27, 0), Model!$J$20:$P$25, 6), "")</f>
        <v>F : ♭6</v>
      </c>
      <c r="Z31" s="64" t="str">
        <f>IFERROR(HLOOKUP(MATCH(MOD($D31+Z$26, 12), Model!$J$27:$P$27, 0), Model!$J$20:$P$28, 9) &amp; " : " &amp; HLOOKUP(MATCH(MOD($D31+Z$26, 12), Model!$J$27:$P$27, 0), Model!$J$20:$P$25, 6), "")</f>
        <v/>
      </c>
      <c r="AA31" s="63" t="str">
        <f>IFERROR(HLOOKUP(MATCH(MOD($D31+AA$26, 12), Model!$J$27:$P$27, 0), Model!$J$20:$P$28, 9) &amp; " : " &amp; HLOOKUP(MATCH(MOD($D31+AA$26, 12), Model!$J$27:$P$27, 0), Model!$J$20:$P$25, 6), "")</f>
        <v>G : ♭7</v>
      </c>
      <c r="AB31" s="63" t="str">
        <f>IFERROR(HLOOKUP(MATCH(MOD($D31+AB$26, 12), Model!$J$27:$P$27, 0), Model!$J$20:$P$28, 9) &amp; " : " &amp; HLOOKUP(MATCH(MOD($D31+AB$26, 12), Model!$J$27:$P$27, 0), Model!$J$20:$P$25, 6), "")</f>
        <v/>
      </c>
      <c r="AC31" s="65" t="str">
        <f>IFERROR(HLOOKUP(MATCH(MOD($D31+AC$26, 12), Model!$J$27:$P$27, 0), Model!$J$20:$P$28, 9) &amp; " : " &amp; HLOOKUP(MATCH(MOD($D31+AC$26, 12), Model!$J$27:$P$27, 0), Model!$J$20:$P$25, 6), "")</f>
        <v>A : 1</v>
      </c>
      <c r="AD31" s="70"/>
      <c r="AE31" s="100" t="s">
        <v>7</v>
      </c>
      <c r="AF31" s="105" t="b">
        <v>1</v>
      </c>
    </row>
    <row r="32" spans="2:32" ht="21" customHeight="1" x14ac:dyDescent="0.25">
      <c r="B32" s="115" t="s">
        <v>60</v>
      </c>
      <c r="C32" s="71" t="s">
        <v>11</v>
      </c>
      <c r="D32" s="2">
        <f>VLOOKUP(UPPER(Fretboards!C32), Model!$C$2:$E$41, 3)</f>
        <v>4</v>
      </c>
      <c r="E32" s="65" t="str">
        <f>IFERROR(HLOOKUP(MATCH(MOD($D32+E$26, 12), Model!$J$27:$P$27, 0), Model!$J$20:$P$28, 9) &amp; " : " &amp; HLOOKUP(MATCH(MOD($D32+E$26, 12), Model!$J$27:$P$27, 0), Model!$J$20:$P$25, 6), "")</f>
        <v>E : 5</v>
      </c>
      <c r="F32" s="63" t="str">
        <f>IFERROR(HLOOKUP(MATCH(MOD($D32+F$26, 12), Model!$J$27:$P$27, 0), Model!$J$20:$P$28, 9) &amp; " : " &amp; HLOOKUP(MATCH(MOD($D32+F$26, 12), Model!$J$27:$P$27, 0), Model!$J$20:$P$25, 6), "")</f>
        <v>F : ♭6</v>
      </c>
      <c r="G32" s="63" t="str">
        <f>IFERROR(HLOOKUP(MATCH(MOD($D32+G$26, 12), Model!$J$27:$P$27, 0), Model!$J$20:$P$28, 9) &amp; " : " &amp; HLOOKUP(MATCH(MOD($D32+G$26, 12), Model!$J$27:$P$27, 0), Model!$J$20:$P$25, 6), "")</f>
        <v/>
      </c>
      <c r="H32" s="64" t="str">
        <f>IFERROR(HLOOKUP(MATCH(MOD($D32+H$26, 12), Model!$J$27:$P$27, 0), Model!$J$20:$P$28, 9) &amp; " : " &amp; HLOOKUP(MATCH(MOD($D32+H$26, 12), Model!$J$27:$P$27, 0), Model!$J$20:$P$25, 6), "")</f>
        <v>G : ♭7</v>
      </c>
      <c r="I32" s="63" t="str">
        <f>IFERROR(HLOOKUP(MATCH(MOD($D32+I$26, 12), Model!$J$27:$P$27, 0), Model!$J$20:$P$28, 9) &amp; " : " &amp; HLOOKUP(MATCH(MOD($D32+I$26, 12), Model!$J$27:$P$27, 0), Model!$J$20:$P$25, 6), "")</f>
        <v/>
      </c>
      <c r="J32" s="64" t="str">
        <f>IFERROR(HLOOKUP(MATCH(MOD($D32+J$26, 12), Model!$J$27:$P$27, 0), Model!$J$20:$P$28, 9) &amp; " : " &amp; HLOOKUP(MATCH(MOD($D32+J$26, 12), Model!$J$27:$P$27, 0), Model!$J$20:$P$25, 6), "")</f>
        <v>A : 1</v>
      </c>
      <c r="K32" s="63" t="str">
        <f>IFERROR(HLOOKUP(MATCH(MOD($D32+K$26, 12), Model!$J$27:$P$27, 0), Model!$J$20:$P$28, 9) &amp; " : " &amp; HLOOKUP(MATCH(MOD($D32+K$26, 12), Model!$J$27:$P$27, 0), Model!$J$20:$P$25, 6), "")</f>
        <v/>
      </c>
      <c r="L32" s="64" t="str">
        <f>IFERROR(HLOOKUP(MATCH(MOD($D32+L$26, 12), Model!$J$27:$P$27, 0), Model!$J$20:$P$28, 9) &amp; " : " &amp; HLOOKUP(MATCH(MOD($D32+L$26, 12), Model!$J$27:$P$27, 0), Model!$J$20:$P$25, 6), "")</f>
        <v>B : 2</v>
      </c>
      <c r="M32" s="63" t="str">
        <f>IFERROR(HLOOKUP(MATCH(MOD($D32+M$26, 12), Model!$J$27:$P$27, 0), Model!$J$20:$P$28, 9) &amp; " : " &amp; HLOOKUP(MATCH(MOD($D32+M$26, 12), Model!$J$27:$P$27, 0), Model!$J$20:$P$25, 6), "")</f>
        <v>C : ♭3</v>
      </c>
      <c r="N32" s="64" t="str">
        <f>IFERROR(HLOOKUP(MATCH(MOD($D32+N$26, 12), Model!$J$27:$P$27, 0), Model!$J$20:$P$28, 9) &amp; " : " &amp; HLOOKUP(MATCH(MOD($D32+N$26, 12), Model!$J$27:$P$27, 0), Model!$J$20:$P$25, 6), "")</f>
        <v/>
      </c>
      <c r="O32" s="63" t="str">
        <f>IFERROR(HLOOKUP(MATCH(MOD($D32+O$26, 12), Model!$J$27:$P$27, 0), Model!$J$20:$P$28, 9) &amp; " : " &amp; HLOOKUP(MATCH(MOD($D32+O$26, 12), Model!$J$27:$P$27, 0), Model!$J$20:$P$25, 6), "")</f>
        <v>D : 4</v>
      </c>
      <c r="P32" s="63" t="str">
        <f>IFERROR(HLOOKUP(MATCH(MOD($D32+P$26, 12), Model!$J$27:$P$27, 0), Model!$J$20:$P$28, 9) &amp; " : " &amp; HLOOKUP(MATCH(MOD($D32+P$26, 12), Model!$J$27:$P$27, 0), Model!$J$20:$P$25, 6), "")</f>
        <v/>
      </c>
      <c r="Q32" s="65" t="str">
        <f>IFERROR(HLOOKUP(MATCH(MOD($D32+Q$26, 12), Model!$J$27:$P$27, 0), Model!$J$20:$P$28, 9) &amp; " : " &amp; HLOOKUP(MATCH(MOD($D32+Q$26, 12), Model!$J$27:$P$27, 0), Model!$J$20:$P$25, 6), "")</f>
        <v>E : 5</v>
      </c>
      <c r="R32" s="63" t="str">
        <f>IFERROR(HLOOKUP(MATCH(MOD($D32+R$26, 12), Model!$J$27:$P$27, 0), Model!$J$20:$P$28, 9) &amp; " : " &amp; HLOOKUP(MATCH(MOD($D32+R$26, 12), Model!$J$27:$P$27, 0), Model!$J$20:$P$25, 6), "")</f>
        <v>F : ♭6</v>
      </c>
      <c r="S32" s="63" t="str">
        <f>IFERROR(HLOOKUP(MATCH(MOD($D32+S$26, 12), Model!$J$27:$P$27, 0), Model!$J$20:$P$28, 9) &amp; " : " &amp; HLOOKUP(MATCH(MOD($D32+S$26, 12), Model!$J$27:$P$27, 0), Model!$J$20:$P$25, 6), "")</f>
        <v/>
      </c>
      <c r="T32" s="64" t="str">
        <f>IFERROR(HLOOKUP(MATCH(MOD($D32+T$26, 12), Model!$J$27:$P$27, 0), Model!$J$20:$P$28, 9) &amp; " : " &amp; HLOOKUP(MATCH(MOD($D32+T$26, 12), Model!$J$27:$P$27, 0), Model!$J$20:$P$25, 6), "")</f>
        <v>G : ♭7</v>
      </c>
      <c r="U32" s="63" t="str">
        <f>IFERROR(HLOOKUP(MATCH(MOD($D32+U$26, 12), Model!$J$27:$P$27, 0), Model!$J$20:$P$28, 9) &amp; " : " &amp; HLOOKUP(MATCH(MOD($D32+U$26, 12), Model!$J$27:$P$27, 0), Model!$J$20:$P$25, 6), "")</f>
        <v/>
      </c>
      <c r="V32" s="64" t="str">
        <f>IFERROR(HLOOKUP(MATCH(MOD($D32+V$26, 12), Model!$J$27:$P$27, 0), Model!$J$20:$P$28, 9) &amp; " : " &amp; HLOOKUP(MATCH(MOD($D32+V$26, 12), Model!$J$27:$P$27, 0), Model!$J$20:$P$25, 6), "")</f>
        <v>A : 1</v>
      </c>
      <c r="W32" s="63" t="str">
        <f>IFERROR(HLOOKUP(MATCH(MOD($D32+W$26, 12), Model!$J$27:$P$27, 0), Model!$J$20:$P$28, 9) &amp; " : " &amp; HLOOKUP(MATCH(MOD($D32+W$26, 12), Model!$J$27:$P$27, 0), Model!$J$20:$P$25, 6), "")</f>
        <v/>
      </c>
      <c r="X32" s="64" t="str">
        <f>IFERROR(HLOOKUP(MATCH(MOD($D32+X$26, 12), Model!$J$27:$P$27, 0), Model!$J$20:$P$28, 9) &amp; " : " &amp; HLOOKUP(MATCH(MOD($D32+X$26, 12), Model!$J$27:$P$27, 0), Model!$J$20:$P$25, 6), "")</f>
        <v>B : 2</v>
      </c>
      <c r="Y32" s="63" t="str">
        <f>IFERROR(HLOOKUP(MATCH(MOD($D32+Y$26, 12), Model!$J$27:$P$27, 0), Model!$J$20:$P$28, 9) &amp; " : " &amp; HLOOKUP(MATCH(MOD($D32+Y$26, 12), Model!$J$27:$P$27, 0), Model!$J$20:$P$25, 6), "")</f>
        <v>C : ♭3</v>
      </c>
      <c r="Z32" s="64" t="str">
        <f>IFERROR(HLOOKUP(MATCH(MOD($D32+Z$26, 12), Model!$J$27:$P$27, 0), Model!$J$20:$P$28, 9) &amp; " : " &amp; HLOOKUP(MATCH(MOD($D32+Z$26, 12), Model!$J$27:$P$27, 0), Model!$J$20:$P$25, 6), "")</f>
        <v/>
      </c>
      <c r="AA32" s="63" t="str">
        <f>IFERROR(HLOOKUP(MATCH(MOD($D32+AA$26, 12), Model!$J$27:$P$27, 0), Model!$J$20:$P$28, 9) &amp; " : " &amp; HLOOKUP(MATCH(MOD($D32+AA$26, 12), Model!$J$27:$P$27, 0), Model!$J$20:$P$25, 6), "")</f>
        <v>D : 4</v>
      </c>
      <c r="AB32" s="63" t="str">
        <f>IFERROR(HLOOKUP(MATCH(MOD($D32+AB$26, 12), Model!$J$27:$P$27, 0), Model!$J$20:$P$28, 9) &amp; " : " &amp; HLOOKUP(MATCH(MOD($D32+AB$26, 12), Model!$J$27:$P$27, 0), Model!$J$20:$P$25, 6), "")</f>
        <v/>
      </c>
      <c r="AC32" s="65" t="str">
        <f>IFERROR(HLOOKUP(MATCH(MOD($D32+AC$26, 12), Model!$J$27:$P$27, 0), Model!$J$20:$P$28, 9) &amp; " : " &amp; HLOOKUP(MATCH(MOD($D32+AC$26, 12), Model!$J$27:$P$27, 0), Model!$J$20:$P$25, 6), "")</f>
        <v>E : 5</v>
      </c>
      <c r="AD32" s="70"/>
      <c r="AE32" s="100" t="s">
        <v>8</v>
      </c>
      <c r="AF32" s="105" t="b">
        <v>0</v>
      </c>
    </row>
    <row r="33" spans="2:32" ht="21" hidden="1" customHeight="1" x14ac:dyDescent="0.25">
      <c r="B33" s="115"/>
      <c r="C33" s="72" t="s">
        <v>16</v>
      </c>
      <c r="D33" s="2">
        <f>VLOOKUP(UPPER(Fretboards!C33), Model!$C$2:$E$41, 3)</f>
        <v>11</v>
      </c>
      <c r="E33" s="65" t="str">
        <f>IFERROR(HLOOKUP(MATCH(MOD($D33+E$26, 12), Model!$J$27:$P$27, 0), Model!$J$20:$P$28, 9) &amp; " : " &amp; HLOOKUP(MATCH(MOD($D33+E$26, 12), Model!$J$27:$P$27, 0), Model!$J$20:$P$21, 2), "")</f>
        <v>B : 2</v>
      </c>
      <c r="F33" s="63" t="str">
        <f>IFERROR(HLOOKUP(MATCH(MOD($D33+F$26, 12), Model!$J$27:$P$27, 0), Model!$J$20:$P$28, 9) &amp; " : " &amp; HLOOKUP(MATCH(MOD($D33+F$26, 12), Model!$J$27:$P$27, 0), Model!$J$20:$P$21, 2), "")</f>
        <v>C : 3</v>
      </c>
      <c r="G33" s="63" t="str">
        <f>IFERROR(HLOOKUP(MATCH(MOD($D33+G$26, 12), Model!$J$27:$P$27, 0), Model!$J$20:$P$28, 9) &amp; " : " &amp; HLOOKUP(MATCH(MOD($D33+G$26, 12), Model!$J$27:$P$27, 0), Model!$J$20:$P$21, 2), "")</f>
        <v/>
      </c>
      <c r="H33" s="64" t="str">
        <f>IFERROR(HLOOKUP(MATCH(MOD($D33+H$26, 12), Model!$J$27:$P$27, 0), Model!$J$20:$P$28, 9) &amp; " : " &amp; HLOOKUP(MATCH(MOD($D33+H$26, 12), Model!$J$27:$P$27, 0), Model!$J$20:$P$21, 2), "")</f>
        <v>D : 4</v>
      </c>
      <c r="I33" s="63" t="str">
        <f>IFERROR(HLOOKUP(MATCH(MOD($D33+I$26, 12), Model!$J$27:$P$27, 0), Model!$J$20:$P$28, 9) &amp; " : " &amp; HLOOKUP(MATCH(MOD($D33+I$26, 12), Model!$J$27:$P$27, 0), Model!$J$20:$P$21, 2), "")</f>
        <v/>
      </c>
      <c r="J33" s="64" t="str">
        <f>IFERROR(HLOOKUP(MATCH(MOD($D33+J$26, 12), Model!$J$27:$P$27, 0), Model!$J$20:$P$28, 9) &amp; " : " &amp; HLOOKUP(MATCH(MOD($D33+J$26, 12), Model!$J$27:$P$27, 0), Model!$J$20:$P$21, 2), "")</f>
        <v>E : 5</v>
      </c>
      <c r="K33" s="63" t="str">
        <f>IFERROR(HLOOKUP(MATCH(MOD($D33+K$26, 12), Model!$J$27:$P$27, 0), Model!$J$20:$P$28, 9) &amp; " : " &amp; HLOOKUP(MATCH(MOD($D33+K$26, 12), Model!$J$27:$P$27, 0), Model!$J$20:$P$21, 2), "")</f>
        <v>F : 6</v>
      </c>
      <c r="L33" s="64" t="str">
        <f>IFERROR(HLOOKUP(MATCH(MOD($D33+L$26, 12), Model!$J$27:$P$27, 0), Model!$J$20:$P$28, 9) &amp; " : " &amp; HLOOKUP(MATCH(MOD($D33+L$26, 12), Model!$J$27:$P$27, 0), Model!$J$20:$P$21, 2), "")</f>
        <v/>
      </c>
      <c r="M33" s="63" t="str">
        <f>IFERROR(HLOOKUP(MATCH(MOD($D33+M$26, 12), Model!$J$27:$P$27, 0), Model!$J$20:$P$28, 9) &amp; " : " &amp; HLOOKUP(MATCH(MOD($D33+M$26, 12), Model!$J$27:$P$27, 0), Model!$J$20:$P$21, 2), "")</f>
        <v>G : 7</v>
      </c>
      <c r="N33" s="64" t="str">
        <f>IFERROR(HLOOKUP(MATCH(MOD($D33+N$26, 12), Model!$J$27:$P$27, 0), Model!$J$20:$P$28, 9) &amp; " : " &amp; HLOOKUP(MATCH(MOD($D33+N$26, 12), Model!$J$27:$P$27, 0), Model!$J$20:$P$21, 2), "")</f>
        <v/>
      </c>
      <c r="O33" s="63" t="str">
        <f>IFERROR(HLOOKUP(MATCH(MOD($D33+O$26, 12), Model!$J$27:$P$27, 0), Model!$J$20:$P$28, 9) &amp; " : " &amp; HLOOKUP(MATCH(MOD($D33+O$26, 12), Model!$J$27:$P$27, 0), Model!$J$20:$P$21, 2), "")</f>
        <v>A : 1</v>
      </c>
      <c r="P33" s="63" t="str">
        <f>IFERROR(HLOOKUP(MATCH(MOD($D33+P$26, 12), Model!$J$27:$P$27, 0), Model!$J$20:$P$28, 9) &amp; " : " &amp; HLOOKUP(MATCH(MOD($D33+P$26, 12), Model!$J$27:$P$27, 0), Model!$J$20:$P$21, 2), "")</f>
        <v/>
      </c>
      <c r="Q33" s="65" t="str">
        <f>IFERROR(HLOOKUP(MATCH(MOD($D33+Q$26, 12), Model!$J$27:$P$27, 0), Model!$J$20:$P$28, 9) &amp; " : " &amp; HLOOKUP(MATCH(MOD($D33+Q$26, 12), Model!$J$27:$P$27, 0), Model!$J$20:$P$21, 2), "")</f>
        <v>B : 2</v>
      </c>
      <c r="R33" s="63" t="str">
        <f>IFERROR(HLOOKUP(MATCH(MOD($D33+R$26, 12), Model!$J$27:$P$27, 0), Model!$J$20:$P$28, 9) &amp; " : " &amp; HLOOKUP(MATCH(MOD($D33+R$26, 12), Model!$J$27:$P$27, 0), Model!$J$20:$P$21, 2), "")</f>
        <v>C : 3</v>
      </c>
      <c r="S33" s="63" t="str">
        <f>IFERROR(HLOOKUP(MATCH(MOD($D33+S$26, 12), Model!$J$27:$P$27, 0), Model!$J$20:$P$28, 9) &amp; " : " &amp; HLOOKUP(MATCH(MOD($D33+S$26, 12), Model!$J$27:$P$27, 0), Model!$J$20:$P$21, 2), "")</f>
        <v/>
      </c>
      <c r="T33" s="64" t="str">
        <f>IFERROR(HLOOKUP(MATCH(MOD($D33+T$26, 12), Model!$J$27:$P$27, 0), Model!$J$20:$P$28, 9) &amp; " : " &amp; HLOOKUP(MATCH(MOD($D33+T$26, 12), Model!$J$27:$P$27, 0), Model!$J$20:$P$21, 2), "")</f>
        <v>D : 4</v>
      </c>
      <c r="U33" s="63" t="str">
        <f>IFERROR(HLOOKUP(MATCH(MOD($D33+U$26, 12), Model!$J$27:$P$27, 0), Model!$J$20:$P$28, 9) &amp; " : " &amp; HLOOKUP(MATCH(MOD($D33+U$26, 12), Model!$J$27:$P$27, 0), Model!$J$20:$P$21, 2), "")</f>
        <v/>
      </c>
      <c r="V33" s="64" t="str">
        <f>IFERROR(HLOOKUP(MATCH(MOD($D33+V$26, 12), Model!$J$27:$P$27, 0), Model!$J$20:$P$28, 9) &amp; " : " &amp; HLOOKUP(MATCH(MOD($D33+V$26, 12), Model!$J$27:$P$27, 0), Model!$J$20:$P$21, 2), "")</f>
        <v>E : 5</v>
      </c>
      <c r="W33" s="63" t="str">
        <f>IFERROR(HLOOKUP(MATCH(MOD($D33+W$26, 12), Model!$J$27:$P$27, 0), Model!$J$20:$P$28, 9) &amp; " : " &amp; HLOOKUP(MATCH(MOD($D33+W$26, 12), Model!$J$27:$P$27, 0), Model!$J$20:$P$21, 2), "")</f>
        <v>F : 6</v>
      </c>
      <c r="X33" s="64" t="str">
        <f>IFERROR(HLOOKUP(MATCH(MOD($D33+X$26, 12), Model!$J$27:$P$27, 0), Model!$J$20:$P$28, 9) &amp; " : " &amp; HLOOKUP(MATCH(MOD($D33+X$26, 12), Model!$J$27:$P$27, 0), Model!$J$20:$P$21, 2), "")</f>
        <v/>
      </c>
      <c r="Y33" s="63" t="str">
        <f>IFERROR(HLOOKUP(MATCH(MOD($D33+Y$26, 12), Model!$J$27:$P$27, 0), Model!$J$20:$P$28, 9) &amp; " : " &amp; HLOOKUP(MATCH(MOD($D33+Y$26, 12), Model!$J$27:$P$27, 0), Model!$J$20:$P$21, 2), "")</f>
        <v>G : 7</v>
      </c>
      <c r="Z33" s="64" t="str">
        <f>IFERROR(HLOOKUP(MATCH(MOD($D33+Z$26, 12), Model!$J$27:$P$27, 0), Model!$J$20:$P$28, 9) &amp; " : " &amp; HLOOKUP(MATCH(MOD($D33+Z$26, 12), Model!$J$27:$P$27, 0), Model!$J$20:$P$21, 2), "")</f>
        <v/>
      </c>
      <c r="AA33" s="63" t="str">
        <f>IFERROR(HLOOKUP(MATCH(MOD($D33+AA$26, 12), Model!$J$27:$P$27, 0), Model!$J$20:$P$28, 9) &amp; " : " &amp; HLOOKUP(MATCH(MOD($D33+AA$26, 12), Model!$J$27:$P$27, 0), Model!$J$20:$P$21, 2), "")</f>
        <v>A : 1</v>
      </c>
      <c r="AB33" s="63" t="str">
        <f>IFERROR(HLOOKUP(MATCH(MOD($D33+AB$26, 12), Model!$J$27:$P$27, 0), Model!$J$20:$P$28, 9) &amp; " : " &amp; HLOOKUP(MATCH(MOD($D33+AB$26, 12), Model!$J$27:$P$27, 0), Model!$J$20:$P$21, 2), "")</f>
        <v/>
      </c>
      <c r="AC33" s="65" t="str">
        <f>IFERROR(HLOOKUP(MATCH(MOD($D33+AC$26, 12), Model!$J$27:$P$27, 0), Model!$J$20:$P$28, 9) &amp; " : " &amp; HLOOKUP(MATCH(MOD($D33+AC$26, 12), Model!$J$27:$P$27, 0), Model!$J$20:$P$21, 2), "")</f>
        <v>B : 2</v>
      </c>
      <c r="AD33" s="70"/>
      <c r="AE33" s="101"/>
      <c r="AF33" s="106"/>
    </row>
    <row r="34" spans="2:32" ht="21" hidden="1" customHeight="1" x14ac:dyDescent="0.25">
      <c r="B34" s="115"/>
      <c r="C34" s="72" t="s">
        <v>15</v>
      </c>
      <c r="D34" s="2">
        <f>VLOOKUP(UPPER(Fretboards!C34), Model!$C$2:$E$41, 3)</f>
        <v>7</v>
      </c>
      <c r="E34" s="65" t="str">
        <f>IFERROR(HLOOKUP(MATCH(MOD($D34+E$26, 12), Model!$J$27:$P$27, 0), Model!$J$20:$P$28, 9) &amp; " : " &amp; HLOOKUP(MATCH(MOD($D34+E$26, 12), Model!$J$27:$P$27, 0), Model!$J$20:$P$21, 2), "")</f>
        <v>G : 7</v>
      </c>
      <c r="F34" s="63" t="str">
        <f>IFERROR(HLOOKUP(MATCH(MOD($D34+F$26, 12), Model!$J$27:$P$27, 0), Model!$J$20:$P$28, 9) &amp; " : " &amp; HLOOKUP(MATCH(MOD($D34+F$26, 12), Model!$J$27:$P$27, 0), Model!$J$20:$P$21, 2), "")</f>
        <v/>
      </c>
      <c r="G34" s="63" t="str">
        <f>IFERROR(HLOOKUP(MATCH(MOD($D34+G$26, 12), Model!$J$27:$P$27, 0), Model!$J$20:$P$28, 9) &amp; " : " &amp; HLOOKUP(MATCH(MOD($D34+G$26, 12), Model!$J$27:$P$27, 0), Model!$J$20:$P$21, 2), "")</f>
        <v>A : 1</v>
      </c>
      <c r="H34" s="64" t="str">
        <f>IFERROR(HLOOKUP(MATCH(MOD($D34+H$26, 12), Model!$J$27:$P$27, 0), Model!$J$20:$P$28, 9) &amp; " : " &amp; HLOOKUP(MATCH(MOD($D34+H$26, 12), Model!$J$27:$P$27, 0), Model!$J$20:$P$21, 2), "")</f>
        <v/>
      </c>
      <c r="I34" s="63" t="str">
        <f>IFERROR(HLOOKUP(MATCH(MOD($D34+I$26, 12), Model!$J$27:$P$27, 0), Model!$J$20:$P$28, 9) &amp; " : " &amp; HLOOKUP(MATCH(MOD($D34+I$26, 12), Model!$J$27:$P$27, 0), Model!$J$20:$P$21, 2), "")</f>
        <v>B : 2</v>
      </c>
      <c r="J34" s="64" t="str">
        <f>IFERROR(HLOOKUP(MATCH(MOD($D34+J$26, 12), Model!$J$27:$P$27, 0), Model!$J$20:$P$28, 9) &amp; " : " &amp; HLOOKUP(MATCH(MOD($D34+J$26, 12), Model!$J$27:$P$27, 0), Model!$J$20:$P$21, 2), "")</f>
        <v>C : 3</v>
      </c>
      <c r="K34" s="63" t="str">
        <f>IFERROR(HLOOKUP(MATCH(MOD($D34+K$26, 12), Model!$J$27:$P$27, 0), Model!$J$20:$P$28, 9) &amp; " : " &amp; HLOOKUP(MATCH(MOD($D34+K$26, 12), Model!$J$27:$P$27, 0), Model!$J$20:$P$21, 2), "")</f>
        <v/>
      </c>
      <c r="L34" s="64" t="str">
        <f>IFERROR(HLOOKUP(MATCH(MOD($D34+L$26, 12), Model!$J$27:$P$27, 0), Model!$J$20:$P$28, 9) &amp; " : " &amp; HLOOKUP(MATCH(MOD($D34+L$26, 12), Model!$J$27:$P$27, 0), Model!$J$20:$P$21, 2), "")</f>
        <v>D : 4</v>
      </c>
      <c r="M34" s="63" t="str">
        <f>IFERROR(HLOOKUP(MATCH(MOD($D34+M$26, 12), Model!$J$27:$P$27, 0), Model!$J$20:$P$28, 9) &amp; " : " &amp; HLOOKUP(MATCH(MOD($D34+M$26, 12), Model!$J$27:$P$27, 0), Model!$J$20:$P$21, 2), "")</f>
        <v/>
      </c>
      <c r="N34" s="64" t="str">
        <f>IFERROR(HLOOKUP(MATCH(MOD($D34+N$26, 12), Model!$J$27:$P$27, 0), Model!$J$20:$P$28, 9) &amp; " : " &amp; HLOOKUP(MATCH(MOD($D34+N$26, 12), Model!$J$27:$P$27, 0), Model!$J$20:$P$21, 2), "")</f>
        <v>E : 5</v>
      </c>
      <c r="O34" s="63" t="str">
        <f>IFERROR(HLOOKUP(MATCH(MOD($D34+O$26, 12), Model!$J$27:$P$27, 0), Model!$J$20:$P$28, 9) &amp; " : " &amp; HLOOKUP(MATCH(MOD($D34+O$26, 12), Model!$J$27:$P$27, 0), Model!$J$20:$P$21, 2), "")</f>
        <v>F : 6</v>
      </c>
      <c r="P34" s="63" t="str">
        <f>IFERROR(HLOOKUP(MATCH(MOD($D34+P$26, 12), Model!$J$27:$P$27, 0), Model!$J$20:$P$28, 9) &amp; " : " &amp; HLOOKUP(MATCH(MOD($D34+P$26, 12), Model!$J$27:$P$27, 0), Model!$J$20:$P$21, 2), "")</f>
        <v/>
      </c>
      <c r="Q34" s="65" t="str">
        <f>IFERROR(HLOOKUP(MATCH(MOD($D34+Q$26, 12), Model!$J$27:$P$27, 0), Model!$J$20:$P$28, 9) &amp; " : " &amp; HLOOKUP(MATCH(MOD($D34+Q$26, 12), Model!$J$27:$P$27, 0), Model!$J$20:$P$21, 2), "")</f>
        <v>G : 7</v>
      </c>
      <c r="R34" s="63" t="str">
        <f>IFERROR(HLOOKUP(MATCH(MOD($D34+R$26, 12), Model!$J$27:$P$27, 0), Model!$J$20:$P$28, 9) &amp; " : " &amp; HLOOKUP(MATCH(MOD($D34+R$26, 12), Model!$J$27:$P$27, 0), Model!$J$20:$P$21, 2), "")</f>
        <v/>
      </c>
      <c r="S34" s="63" t="str">
        <f>IFERROR(HLOOKUP(MATCH(MOD($D34+S$26, 12), Model!$J$27:$P$27, 0), Model!$J$20:$P$28, 9) &amp; " : " &amp; HLOOKUP(MATCH(MOD($D34+S$26, 12), Model!$J$27:$P$27, 0), Model!$J$20:$P$21, 2), "")</f>
        <v>A : 1</v>
      </c>
      <c r="T34" s="64" t="str">
        <f>IFERROR(HLOOKUP(MATCH(MOD($D34+T$26, 12), Model!$J$27:$P$27, 0), Model!$J$20:$P$28, 9) &amp; " : " &amp; HLOOKUP(MATCH(MOD($D34+T$26, 12), Model!$J$27:$P$27, 0), Model!$J$20:$P$21, 2), "")</f>
        <v/>
      </c>
      <c r="U34" s="63" t="str">
        <f>IFERROR(HLOOKUP(MATCH(MOD($D34+U$26, 12), Model!$J$27:$P$27, 0), Model!$J$20:$P$28, 9) &amp; " : " &amp; HLOOKUP(MATCH(MOD($D34+U$26, 12), Model!$J$27:$P$27, 0), Model!$J$20:$P$21, 2), "")</f>
        <v>B : 2</v>
      </c>
      <c r="V34" s="64" t="str">
        <f>IFERROR(HLOOKUP(MATCH(MOD($D34+V$26, 12), Model!$J$27:$P$27, 0), Model!$J$20:$P$28, 9) &amp; " : " &amp; HLOOKUP(MATCH(MOD($D34+V$26, 12), Model!$J$27:$P$27, 0), Model!$J$20:$P$21, 2), "")</f>
        <v>C : 3</v>
      </c>
      <c r="W34" s="63" t="str">
        <f>IFERROR(HLOOKUP(MATCH(MOD($D34+W$26, 12), Model!$J$27:$P$27, 0), Model!$J$20:$P$28, 9) &amp; " : " &amp; HLOOKUP(MATCH(MOD($D34+W$26, 12), Model!$J$27:$P$27, 0), Model!$J$20:$P$21, 2), "")</f>
        <v/>
      </c>
      <c r="X34" s="64" t="str">
        <f>IFERROR(HLOOKUP(MATCH(MOD($D34+X$26, 12), Model!$J$27:$P$27, 0), Model!$J$20:$P$28, 9) &amp; " : " &amp; HLOOKUP(MATCH(MOD($D34+X$26, 12), Model!$J$27:$P$27, 0), Model!$J$20:$P$21, 2), "")</f>
        <v>D : 4</v>
      </c>
      <c r="Y34" s="63" t="str">
        <f>IFERROR(HLOOKUP(MATCH(MOD($D34+Y$26, 12), Model!$J$27:$P$27, 0), Model!$J$20:$P$28, 9) &amp; " : " &amp; HLOOKUP(MATCH(MOD($D34+Y$26, 12), Model!$J$27:$P$27, 0), Model!$J$20:$P$21, 2), "")</f>
        <v/>
      </c>
      <c r="Z34" s="64" t="str">
        <f>IFERROR(HLOOKUP(MATCH(MOD($D34+Z$26, 12), Model!$J$27:$P$27, 0), Model!$J$20:$P$28, 9) &amp; " : " &amp; HLOOKUP(MATCH(MOD($D34+Z$26, 12), Model!$J$27:$P$27, 0), Model!$J$20:$P$21, 2), "")</f>
        <v>E : 5</v>
      </c>
      <c r="AA34" s="63" t="str">
        <f>IFERROR(HLOOKUP(MATCH(MOD($D34+AA$26, 12), Model!$J$27:$P$27, 0), Model!$J$20:$P$28, 9) &amp; " : " &amp; HLOOKUP(MATCH(MOD($D34+AA$26, 12), Model!$J$27:$P$27, 0), Model!$J$20:$P$21, 2), "")</f>
        <v>F : 6</v>
      </c>
      <c r="AB34" s="63" t="str">
        <f>IFERROR(HLOOKUP(MATCH(MOD($D34+AB$26, 12), Model!$J$27:$P$27, 0), Model!$J$20:$P$28, 9) &amp; " : " &amp; HLOOKUP(MATCH(MOD($D34+AB$26, 12), Model!$J$27:$P$27, 0), Model!$J$20:$P$21, 2), "")</f>
        <v/>
      </c>
      <c r="AC34" s="65" t="str">
        <f>IFERROR(HLOOKUP(MATCH(MOD($D34+AC$26, 12), Model!$J$27:$P$27, 0), Model!$J$20:$P$28, 9) &amp; " : " &amp; HLOOKUP(MATCH(MOD($D34+AC$26, 12), Model!$J$27:$P$27, 0), Model!$J$20:$P$21, 2), "")</f>
        <v>G : 7</v>
      </c>
      <c r="AD34" s="70"/>
      <c r="AE34" s="103"/>
      <c r="AF34" s="106"/>
    </row>
    <row r="35" spans="2:32" ht="21" hidden="1" customHeight="1" x14ac:dyDescent="0.25">
      <c r="B35" s="115"/>
      <c r="C35" s="72" t="s">
        <v>12</v>
      </c>
      <c r="D35" s="2">
        <f>VLOOKUP(UPPER(Fretboards!C35), Model!$C$2:$E$41, 3)</f>
        <v>2</v>
      </c>
      <c r="E35" s="65" t="str">
        <f>IFERROR(HLOOKUP(MATCH(MOD($D35+E$26, 12), Model!$J$27:$P$27, 0), Model!$J$20:$P$28, 9) &amp; " : " &amp; HLOOKUP(MATCH(MOD($D35+E$26, 12), Model!$J$27:$P$27, 0), Model!$J$20:$P$21, 2), "")</f>
        <v>D : 4</v>
      </c>
      <c r="F35" s="63" t="str">
        <f>IFERROR(HLOOKUP(MATCH(MOD($D35+F$26, 12), Model!$J$27:$P$27, 0), Model!$J$20:$P$28, 9) &amp; " : " &amp; HLOOKUP(MATCH(MOD($D35+F$26, 12), Model!$J$27:$P$27, 0), Model!$J$20:$P$21, 2), "")</f>
        <v/>
      </c>
      <c r="G35" s="63" t="str">
        <f>IFERROR(HLOOKUP(MATCH(MOD($D35+G$26, 12), Model!$J$27:$P$27, 0), Model!$J$20:$P$28, 9) &amp; " : " &amp; HLOOKUP(MATCH(MOD($D35+G$26, 12), Model!$J$27:$P$27, 0), Model!$J$20:$P$21, 2), "")</f>
        <v>E : 5</v>
      </c>
      <c r="H35" s="64" t="str">
        <f>IFERROR(HLOOKUP(MATCH(MOD($D35+H$26, 12), Model!$J$27:$P$27, 0), Model!$J$20:$P$28, 9) &amp; " : " &amp; HLOOKUP(MATCH(MOD($D35+H$26, 12), Model!$J$27:$P$27, 0), Model!$J$20:$P$21, 2), "")</f>
        <v>F : 6</v>
      </c>
      <c r="I35" s="63" t="str">
        <f>IFERROR(HLOOKUP(MATCH(MOD($D35+I$26, 12), Model!$J$27:$P$27, 0), Model!$J$20:$P$28, 9) &amp; " : " &amp; HLOOKUP(MATCH(MOD($D35+I$26, 12), Model!$J$27:$P$27, 0), Model!$J$20:$P$21, 2), "")</f>
        <v/>
      </c>
      <c r="J35" s="64" t="str">
        <f>IFERROR(HLOOKUP(MATCH(MOD($D35+J$26, 12), Model!$J$27:$P$27, 0), Model!$J$20:$P$28, 9) &amp; " : " &amp; HLOOKUP(MATCH(MOD($D35+J$26, 12), Model!$J$27:$P$27, 0), Model!$J$20:$P$21, 2), "")</f>
        <v>G : 7</v>
      </c>
      <c r="K35" s="63" t="str">
        <f>IFERROR(HLOOKUP(MATCH(MOD($D35+K$26, 12), Model!$J$27:$P$27, 0), Model!$J$20:$P$28, 9) &amp; " : " &amp; HLOOKUP(MATCH(MOD($D35+K$26, 12), Model!$J$27:$P$27, 0), Model!$J$20:$P$21, 2), "")</f>
        <v/>
      </c>
      <c r="L35" s="64" t="str">
        <f>IFERROR(HLOOKUP(MATCH(MOD($D35+L$26, 12), Model!$J$27:$P$27, 0), Model!$J$20:$P$28, 9) &amp; " : " &amp; HLOOKUP(MATCH(MOD($D35+L$26, 12), Model!$J$27:$P$27, 0), Model!$J$20:$P$21, 2), "")</f>
        <v>A : 1</v>
      </c>
      <c r="M35" s="63" t="str">
        <f>IFERROR(HLOOKUP(MATCH(MOD($D35+M$26, 12), Model!$J$27:$P$27, 0), Model!$J$20:$P$28, 9) &amp; " : " &amp; HLOOKUP(MATCH(MOD($D35+M$26, 12), Model!$J$27:$P$27, 0), Model!$J$20:$P$21, 2), "")</f>
        <v/>
      </c>
      <c r="N35" s="64" t="str">
        <f>IFERROR(HLOOKUP(MATCH(MOD($D35+N$26, 12), Model!$J$27:$P$27, 0), Model!$J$20:$P$28, 9) &amp; " : " &amp; HLOOKUP(MATCH(MOD($D35+N$26, 12), Model!$J$27:$P$27, 0), Model!$J$20:$P$21, 2), "")</f>
        <v>B : 2</v>
      </c>
      <c r="O35" s="63" t="str">
        <f>IFERROR(HLOOKUP(MATCH(MOD($D35+O$26, 12), Model!$J$27:$P$27, 0), Model!$J$20:$P$28, 9) &amp; " : " &amp; HLOOKUP(MATCH(MOD($D35+O$26, 12), Model!$J$27:$P$27, 0), Model!$J$20:$P$21, 2), "")</f>
        <v>C : 3</v>
      </c>
      <c r="P35" s="63" t="str">
        <f>IFERROR(HLOOKUP(MATCH(MOD($D35+P$26, 12), Model!$J$27:$P$27, 0), Model!$J$20:$P$28, 9) &amp; " : " &amp; HLOOKUP(MATCH(MOD($D35+P$26, 12), Model!$J$27:$P$27, 0), Model!$J$20:$P$21, 2), "")</f>
        <v/>
      </c>
      <c r="Q35" s="65" t="str">
        <f>IFERROR(HLOOKUP(MATCH(MOD($D35+Q$26, 12), Model!$J$27:$P$27, 0), Model!$J$20:$P$28, 9) &amp; " : " &amp; HLOOKUP(MATCH(MOD($D35+Q$26, 12), Model!$J$27:$P$27, 0), Model!$J$20:$P$21, 2), "")</f>
        <v>D : 4</v>
      </c>
      <c r="R35" s="63" t="str">
        <f>IFERROR(HLOOKUP(MATCH(MOD($D35+R$26, 12), Model!$J$27:$P$27, 0), Model!$J$20:$P$28, 9) &amp; " : " &amp; HLOOKUP(MATCH(MOD($D35+R$26, 12), Model!$J$27:$P$27, 0), Model!$J$20:$P$21, 2), "")</f>
        <v/>
      </c>
      <c r="S35" s="63" t="str">
        <f>IFERROR(HLOOKUP(MATCH(MOD($D35+S$26, 12), Model!$J$27:$P$27, 0), Model!$J$20:$P$28, 9) &amp; " : " &amp; HLOOKUP(MATCH(MOD($D35+S$26, 12), Model!$J$27:$P$27, 0), Model!$J$20:$P$21, 2), "")</f>
        <v>E : 5</v>
      </c>
      <c r="T35" s="64" t="str">
        <f>IFERROR(HLOOKUP(MATCH(MOD($D35+T$26, 12), Model!$J$27:$P$27, 0), Model!$J$20:$P$28, 9) &amp; " : " &amp; HLOOKUP(MATCH(MOD($D35+T$26, 12), Model!$J$27:$P$27, 0), Model!$J$20:$P$21, 2), "")</f>
        <v>F : 6</v>
      </c>
      <c r="U35" s="63" t="str">
        <f>IFERROR(HLOOKUP(MATCH(MOD($D35+U$26, 12), Model!$J$27:$P$27, 0), Model!$J$20:$P$28, 9) &amp; " : " &amp; HLOOKUP(MATCH(MOD($D35+U$26, 12), Model!$J$27:$P$27, 0), Model!$J$20:$P$21, 2), "")</f>
        <v/>
      </c>
      <c r="V35" s="64" t="str">
        <f>IFERROR(HLOOKUP(MATCH(MOD($D35+V$26, 12), Model!$J$27:$P$27, 0), Model!$J$20:$P$28, 9) &amp; " : " &amp; HLOOKUP(MATCH(MOD($D35+V$26, 12), Model!$J$27:$P$27, 0), Model!$J$20:$P$21, 2), "")</f>
        <v>G : 7</v>
      </c>
      <c r="W35" s="63" t="str">
        <f>IFERROR(HLOOKUP(MATCH(MOD($D35+W$26, 12), Model!$J$27:$P$27, 0), Model!$J$20:$P$28, 9) &amp; " : " &amp; HLOOKUP(MATCH(MOD($D35+W$26, 12), Model!$J$27:$P$27, 0), Model!$J$20:$P$21, 2), "")</f>
        <v/>
      </c>
      <c r="X35" s="64" t="str">
        <f>IFERROR(HLOOKUP(MATCH(MOD($D35+X$26, 12), Model!$J$27:$P$27, 0), Model!$J$20:$P$28, 9) &amp; " : " &amp; HLOOKUP(MATCH(MOD($D35+X$26, 12), Model!$J$27:$P$27, 0), Model!$J$20:$P$21, 2), "")</f>
        <v>A : 1</v>
      </c>
      <c r="Y35" s="63" t="str">
        <f>IFERROR(HLOOKUP(MATCH(MOD($D35+Y$26, 12), Model!$J$27:$P$27, 0), Model!$J$20:$P$28, 9) &amp; " : " &amp; HLOOKUP(MATCH(MOD($D35+Y$26, 12), Model!$J$27:$P$27, 0), Model!$J$20:$P$21, 2), "")</f>
        <v/>
      </c>
      <c r="Z35" s="64" t="str">
        <f>IFERROR(HLOOKUP(MATCH(MOD($D35+Z$26, 12), Model!$J$27:$P$27, 0), Model!$J$20:$P$28, 9) &amp; " : " &amp; HLOOKUP(MATCH(MOD($D35+Z$26, 12), Model!$J$27:$P$27, 0), Model!$J$20:$P$21, 2), "")</f>
        <v>B : 2</v>
      </c>
      <c r="AA35" s="63" t="str">
        <f>IFERROR(HLOOKUP(MATCH(MOD($D35+AA$26, 12), Model!$J$27:$P$27, 0), Model!$J$20:$P$28, 9) &amp; " : " &amp; HLOOKUP(MATCH(MOD($D35+AA$26, 12), Model!$J$27:$P$27, 0), Model!$J$20:$P$21, 2), "")</f>
        <v>C : 3</v>
      </c>
      <c r="AB35" s="63" t="str">
        <f>IFERROR(HLOOKUP(MATCH(MOD($D35+AB$26, 12), Model!$J$27:$P$27, 0), Model!$J$20:$P$28, 9) &amp; " : " &amp; HLOOKUP(MATCH(MOD($D35+AB$26, 12), Model!$J$27:$P$27, 0), Model!$J$20:$P$21, 2), "")</f>
        <v/>
      </c>
      <c r="AC35" s="65" t="str">
        <f>IFERROR(HLOOKUP(MATCH(MOD($D35+AC$26, 12), Model!$J$27:$P$27, 0), Model!$J$20:$P$28, 9) &amp; " : " &amp; HLOOKUP(MATCH(MOD($D35+AC$26, 12), Model!$J$27:$P$27, 0), Model!$J$20:$P$21, 2), "")</f>
        <v>D : 4</v>
      </c>
      <c r="AD35" s="70"/>
      <c r="AE35" s="104"/>
      <c r="AF35" s="106"/>
    </row>
    <row r="36" spans="2:32" ht="21" customHeight="1" x14ac:dyDescent="0.25">
      <c r="B36" s="76" t="s">
        <v>177</v>
      </c>
      <c r="C36" s="74"/>
      <c r="D36" s="1"/>
      <c r="E36" s="59">
        <f t="shared" ref="E36:AC36" si="7">IF($AF$4, 24-E$1, E$1)</f>
        <v>0</v>
      </c>
      <c r="F36" s="52">
        <f t="shared" si="7"/>
        <v>1</v>
      </c>
      <c r="G36" s="52">
        <f t="shared" si="7"/>
        <v>2</v>
      </c>
      <c r="H36" s="55">
        <f t="shared" si="7"/>
        <v>3</v>
      </c>
      <c r="I36" s="52">
        <f t="shared" si="7"/>
        <v>4</v>
      </c>
      <c r="J36" s="55">
        <f t="shared" si="7"/>
        <v>5</v>
      </c>
      <c r="K36" s="52">
        <f t="shared" si="7"/>
        <v>6</v>
      </c>
      <c r="L36" s="55">
        <f t="shared" si="7"/>
        <v>7</v>
      </c>
      <c r="M36" s="52">
        <f t="shared" si="7"/>
        <v>8</v>
      </c>
      <c r="N36" s="55">
        <f t="shared" si="7"/>
        <v>9</v>
      </c>
      <c r="O36" s="52">
        <f t="shared" si="7"/>
        <v>10</v>
      </c>
      <c r="P36" s="52">
        <f t="shared" si="7"/>
        <v>11</v>
      </c>
      <c r="Q36" s="60">
        <f t="shared" si="7"/>
        <v>12</v>
      </c>
      <c r="R36" s="52">
        <f t="shared" si="7"/>
        <v>13</v>
      </c>
      <c r="S36" s="52">
        <f t="shared" si="7"/>
        <v>14</v>
      </c>
      <c r="T36" s="55">
        <f t="shared" si="7"/>
        <v>15</v>
      </c>
      <c r="U36" s="52">
        <f t="shared" si="7"/>
        <v>16</v>
      </c>
      <c r="V36" s="55">
        <f t="shared" si="7"/>
        <v>17</v>
      </c>
      <c r="W36" s="52">
        <f t="shared" si="7"/>
        <v>18</v>
      </c>
      <c r="X36" s="55">
        <f t="shared" si="7"/>
        <v>19</v>
      </c>
      <c r="Y36" s="52">
        <f t="shared" si="7"/>
        <v>20</v>
      </c>
      <c r="Z36" s="55">
        <f t="shared" si="7"/>
        <v>21</v>
      </c>
      <c r="AA36" s="52">
        <f t="shared" si="7"/>
        <v>22</v>
      </c>
      <c r="AB36" s="52">
        <f t="shared" si="7"/>
        <v>23</v>
      </c>
      <c r="AC36" s="61">
        <f t="shared" si="7"/>
        <v>24</v>
      </c>
      <c r="AE36" s="98" t="s">
        <v>9</v>
      </c>
      <c r="AF36" s="105" t="b">
        <v>1</v>
      </c>
    </row>
    <row r="37" spans="2:32" ht="15" customHeight="1" x14ac:dyDescent="0.3">
      <c r="B37" s="75"/>
      <c r="E37" s="77" t="str">
        <f>IFERROR(INDEX(Model!$B$2:$B$37,MATCH(IF($B$36="Ionian (Major)","Ionian",IF($B$36="Aolian (Minor)","Aolian",$B$36)),Model!$B$2:$B$37,0)+MOD(E$36,12)),"")</f>
        <v>Aolian</v>
      </c>
      <c r="F37" s="77" t="str">
        <f>IFERROR(INDEX(Model!$B$2:$B$37,MATCH(IF($B$36="Ionian (Major)","Ionian",IF($B$36="Aolian (Minor)","Aolian",$B$36)),Model!$B$2:$B$37,0)+MOD(F$36,12)),"")</f>
        <v xml:space="preserve"> </v>
      </c>
      <c r="G37" s="77" t="str">
        <f>IFERROR(INDEX(Model!$B$2:$B$37,MATCH(IF($B$36="Ionian (Major)","Ionian",IF($B$36="Aolian (Minor)","Aolian",$B$36)),Model!$B$2:$B$37,0)+MOD(G$36,12)),"")</f>
        <v>Locrian</v>
      </c>
      <c r="H37" s="77" t="str">
        <f>IFERROR(INDEX(Model!$B$2:$B$37,MATCH(IF($B$36="Ionian (Major)","Ionian",IF($B$36="Aolian (Minor)","Aolian",$B$36)),Model!$B$2:$B$37,0)+MOD(H$36,12)),"")</f>
        <v>Ionian</v>
      </c>
      <c r="I37" s="77" t="str">
        <f>IFERROR(INDEX(Model!$B$2:$B$37,MATCH(IF($B$36="Ionian (Major)","Ionian",IF($B$36="Aolian (Minor)","Aolian",$B$36)),Model!$B$2:$B$37,0)+MOD(I$36,12)),"")</f>
        <v xml:space="preserve"> </v>
      </c>
      <c r="J37" s="77" t="str">
        <f>IFERROR(INDEX(Model!$B$2:$B$37,MATCH(IF($B$36="Ionian (Major)","Ionian",IF($B$36="Aolian (Minor)","Aolian",$B$36)),Model!$B$2:$B$37,0)+MOD(J$36,12)),"")</f>
        <v>Dorian</v>
      </c>
      <c r="K37" s="77" t="str">
        <f>IFERROR(INDEX(Model!$B$2:$B$37,MATCH(IF($B$36="Ionian (Major)","Ionian",IF($B$36="Aolian (Minor)","Aolian",$B$36)),Model!$B$2:$B$37,0)+MOD(K$36,12)),"")</f>
        <v xml:space="preserve"> </v>
      </c>
      <c r="L37" s="77" t="str">
        <f>IFERROR(INDEX(Model!$B$2:$B$37,MATCH(IF($B$36="Ionian (Major)","Ionian",IF($B$36="Aolian (Minor)","Aolian",$B$36)),Model!$B$2:$B$37,0)+MOD(L$36,12)),"")</f>
        <v>Phrygian</v>
      </c>
      <c r="M37" s="77" t="str">
        <f>IFERROR(INDEX(Model!$B$2:$B$37,MATCH(IF($B$36="Ionian (Major)","Ionian",IF($B$36="Aolian (Minor)","Aolian",$B$36)),Model!$B$2:$B$37,0)+MOD(M$36,12)),"")</f>
        <v>Lydian</v>
      </c>
      <c r="N37" s="77" t="str">
        <f>IFERROR(INDEX(Model!$B$2:$B$37,MATCH(IF($B$36="Ionian (Major)","Ionian",IF($B$36="Aolian (Minor)","Aolian",$B$36)),Model!$B$2:$B$37,0)+MOD(N$36,12)),"")</f>
        <v xml:space="preserve"> </v>
      </c>
      <c r="O37" s="77" t="str">
        <f>IFERROR(INDEX(Model!$B$2:$B$37,MATCH(IF($B$36="Ionian (Major)","Ionian",IF($B$36="Aolian (Minor)","Aolian",$B$36)),Model!$B$2:$B$37,0)+MOD(O$36,12)),"")</f>
        <v>Mixolydian</v>
      </c>
      <c r="P37" s="77" t="str">
        <f>IFERROR(INDEX(Model!$B$2:$B$37,MATCH(IF($B$36="Ionian (Major)","Ionian",IF($B$36="Aolian (Minor)","Aolian",$B$36)),Model!$B$2:$B$37,0)+MOD(P$36,12)),"")</f>
        <v xml:space="preserve"> </v>
      </c>
      <c r="Q37" s="77" t="str">
        <f>IFERROR(INDEX(Model!$B$2:$B$37,MATCH(IF($B$36="Ionian (Major)","Ionian",IF($B$36="Aolian (Minor)","Aolian",$B$36)),Model!$B$2:$B$37,0)+MOD(Q$36,12)),"")</f>
        <v>Aolian</v>
      </c>
      <c r="R37" s="77" t="str">
        <f>IFERROR(INDEX(Model!$B$2:$B$37,MATCH(IF($B$36="Ionian (Major)","Ionian",IF($B$36="Aolian (Minor)","Aolian",$B$36)),Model!$B$2:$B$37,0)+MOD(R$36,12)),"")</f>
        <v xml:space="preserve"> </v>
      </c>
      <c r="S37" s="77" t="str">
        <f>IFERROR(INDEX(Model!$B$2:$B$37,MATCH(IF($B$36="Ionian (Major)","Ionian",IF($B$36="Aolian (Minor)","Aolian",$B$36)),Model!$B$2:$B$37,0)+MOD(S$36,12)),"")</f>
        <v>Locrian</v>
      </c>
      <c r="T37" s="77" t="str">
        <f>IFERROR(INDEX(Model!$B$2:$B$37,MATCH(IF($B$36="Ionian (Major)","Ionian",IF($B$36="Aolian (Minor)","Aolian",$B$36)),Model!$B$2:$B$37,0)+MOD(T$36,12)),"")</f>
        <v>Ionian</v>
      </c>
      <c r="U37" s="77" t="str">
        <f>IFERROR(INDEX(Model!$B$2:$B$37,MATCH(IF($B$36="Ionian (Major)","Ionian",IF($B$36="Aolian (Minor)","Aolian",$B$36)),Model!$B$2:$B$37,0)+MOD(U$36,12)),"")</f>
        <v xml:space="preserve"> </v>
      </c>
      <c r="V37" s="77" t="str">
        <f>IFERROR(INDEX(Model!$B$2:$B$37,MATCH(IF($B$36="Ionian (Major)","Ionian",IF($B$36="Aolian (Minor)","Aolian",$B$36)),Model!$B$2:$B$37,0)+MOD(V$36,12)),"")</f>
        <v>Dorian</v>
      </c>
      <c r="W37" s="77" t="str">
        <f>IFERROR(INDEX(Model!$B$2:$B$37,MATCH(IF($B$36="Ionian (Major)","Ionian",IF($B$36="Aolian (Minor)","Aolian",$B$36)),Model!$B$2:$B$37,0)+MOD(W$36,12)),"")</f>
        <v xml:space="preserve"> </v>
      </c>
      <c r="X37" s="77" t="str">
        <f>IFERROR(INDEX(Model!$B$2:$B$37,MATCH(IF($B$36="Ionian (Major)","Ionian",IF($B$36="Aolian (Minor)","Aolian",$B$36)),Model!$B$2:$B$37,0)+MOD(X$36,12)),"")</f>
        <v>Phrygian</v>
      </c>
      <c r="Y37" s="77" t="str">
        <f>IFERROR(INDEX(Model!$B$2:$B$37,MATCH(IF($B$36="Ionian (Major)","Ionian",IF($B$36="Aolian (Minor)","Aolian",$B$36)),Model!$B$2:$B$37,0)+MOD(Y$36,12)),"")</f>
        <v>Lydian</v>
      </c>
      <c r="Z37" s="77" t="str">
        <f>IFERROR(INDEX(Model!$B$2:$B$37,MATCH(IF($B$36="Ionian (Major)","Ionian",IF($B$36="Aolian (Minor)","Aolian",$B$36)),Model!$B$2:$B$37,0)+MOD(Z$36,12)),"")</f>
        <v xml:space="preserve"> </v>
      </c>
      <c r="AA37" s="77" t="str">
        <f>IFERROR(INDEX(Model!$B$2:$B$37,MATCH(IF($B$36="Ionian (Major)","Ionian",IF($B$36="Aolian (Minor)","Aolian",$B$36)),Model!$B$2:$B$37,0)+MOD(AA$36,12)),"")</f>
        <v>Mixolydian</v>
      </c>
      <c r="AB37" s="77" t="str">
        <f>IFERROR(INDEX(Model!$B$2:$B$37,MATCH(IF($B$36="Ionian (Major)","Ionian",IF($B$36="Aolian (Minor)","Aolian",$B$36)),Model!$B$2:$B$37,0)+MOD(AB$36,12)),"")</f>
        <v xml:space="preserve"> </v>
      </c>
      <c r="AC37" s="77" t="str">
        <f>IFERROR(INDEX(Model!$B$2:$B$37,MATCH(IF($B$36="Ionian (Major)","Ionian",IF($B$36="Aolian (Minor)","Aolian",$B$36)),Model!$B$2:$B$37,0)+MOD(AC$36,12)),"")</f>
        <v>Aolian</v>
      </c>
    </row>
  </sheetData>
  <mergeCells count="14">
    <mergeCell ref="AE4:AE6"/>
    <mergeCell ref="AF4:AF6"/>
    <mergeCell ref="B9:B13"/>
    <mergeCell ref="B27:B31"/>
    <mergeCell ref="AE7:AF7"/>
    <mergeCell ref="AE25:AF25"/>
    <mergeCell ref="B32:B35"/>
    <mergeCell ref="B22:G25"/>
    <mergeCell ref="H25:I25"/>
    <mergeCell ref="S25:U25"/>
    <mergeCell ref="H7:I7"/>
    <mergeCell ref="S7:U7"/>
    <mergeCell ref="B14:B17"/>
    <mergeCell ref="B4:G7"/>
  </mergeCells>
  <conditionalFormatting sqref="AF4 AF9:AF18">
    <cfRule type="expression" dxfId="76" priority="526">
      <formula>AND($AF$14=TRUE, SEARCH("6", AF4))</formula>
    </cfRule>
    <cfRule type="expression" dxfId="75" priority="527">
      <formula>AND($AF$9=TRUE, SEARCH("1", AF4))</formula>
    </cfRule>
    <cfRule type="expression" dxfId="74" priority="528">
      <formula>AND($AF$10=TRUE, SEARCH("2", AF4))</formula>
    </cfRule>
    <cfRule type="expression" dxfId="73" priority="529">
      <formula>AND($AF$11=TRUE, SEARCH("3", AF4))</formula>
    </cfRule>
    <cfRule type="expression" dxfId="72" priority="530">
      <formula>AND($AF$12=TRUE, SEARCH("4", AF4))</formula>
    </cfRule>
    <cfRule type="expression" dxfId="71" priority="531">
      <formula>AND($AF$13=TRUE, SEARCH("5", AF4))</formula>
    </cfRule>
    <cfRule type="expression" dxfId="70" priority="532">
      <formula>AND($AF$18=TRUE, SEARCH("7", AF4))</formula>
    </cfRule>
  </conditionalFormatting>
  <conditionalFormatting sqref="W7:AA7">
    <cfRule type="containsText" dxfId="69" priority="149" operator="containsText" text="W">
      <formula>NOT(ISERROR(SEARCH("W",W7)))</formula>
    </cfRule>
  </conditionalFormatting>
  <conditionalFormatting sqref="AF27:AF36">
    <cfRule type="expression" dxfId="68" priority="104">
      <formula>AND($AF$14=TRUE, SEARCH("6", AF27))</formula>
    </cfRule>
    <cfRule type="expression" dxfId="67" priority="105">
      <formula>AND($AF$9=TRUE, SEARCH("1", AF27))</formula>
    </cfRule>
    <cfRule type="expression" dxfId="66" priority="106">
      <formula>AND($AF$10=TRUE, SEARCH("2", AF27))</formula>
    </cfRule>
    <cfRule type="expression" dxfId="65" priority="107">
      <formula>AND($AF$11=TRUE, SEARCH("3", AF27))</formula>
    </cfRule>
    <cfRule type="expression" dxfId="64" priority="108">
      <formula>AND($AF$12=TRUE, SEARCH("4", AF27))</formula>
    </cfRule>
    <cfRule type="expression" dxfId="63" priority="109">
      <formula>AND($AF$13=TRUE, SEARCH("5", AF27))</formula>
    </cfRule>
    <cfRule type="expression" dxfId="62" priority="110">
      <formula>AND($AF$18=TRUE, SEARCH("7", AF27))</formula>
    </cfRule>
  </conditionalFormatting>
  <conditionalFormatting sqref="AF3">
    <cfRule type="expression" dxfId="61" priority="85">
      <formula>AND($AF$14=TRUE, SEARCH("6", AF3))</formula>
    </cfRule>
    <cfRule type="expression" dxfId="60" priority="86">
      <formula>AND($AF$9=TRUE, SEARCH("1", AF3))</formula>
    </cfRule>
    <cfRule type="expression" dxfId="59" priority="87">
      <formula>AND($AF$10=TRUE, SEARCH("2", AF3))</formula>
    </cfRule>
    <cfRule type="expression" dxfId="58" priority="88">
      <formula>AND($AF$11=TRUE, SEARCH("3", AF3))</formula>
    </cfRule>
    <cfRule type="expression" dxfId="57" priority="89">
      <formula>AND($AF$12=TRUE, SEARCH("4", AF3))</formula>
    </cfRule>
    <cfRule type="expression" dxfId="56" priority="90">
      <formula>AND($AF$13=TRUE, SEARCH("5", AF3))</formula>
    </cfRule>
    <cfRule type="expression" dxfId="55" priority="91">
      <formula>AND($AF$18=TRUE, SEARCH("7", AF3))</formula>
    </cfRule>
  </conditionalFormatting>
  <conditionalFormatting sqref="E9:AC17">
    <cfRule type="expression" dxfId="54" priority="71">
      <formula>AND($AF$9, SEARCH("1", E9))</formula>
    </cfRule>
    <cfRule type="expression" dxfId="53" priority="72">
      <formula>AND($AF$10, SEARCH("2", E9))</formula>
    </cfRule>
    <cfRule type="expression" dxfId="52" priority="73">
      <formula>AND($AF$11, SEARCH("3", E9))</formula>
    </cfRule>
    <cfRule type="expression" dxfId="51" priority="74">
      <formula>AND($AF$12, SEARCH("4", E9))</formula>
    </cfRule>
    <cfRule type="expression" dxfId="50" priority="75">
      <formula>AND($AF$13, SEARCH("5", E9))</formula>
    </cfRule>
    <cfRule type="expression" dxfId="49" priority="76">
      <formula>AND($AF$14, SEARCH("6", E9))</formula>
    </cfRule>
    <cfRule type="expression" dxfId="48" priority="77">
      <formula>AND($AF$18, SEARCH("7", E9))</formula>
    </cfRule>
  </conditionalFormatting>
  <conditionalFormatting sqref="AE27:AE32 AE36">
    <cfRule type="expression" dxfId="47" priority="57">
      <formula>AND($AF$27, SEARCH("1", AE27))</formula>
    </cfRule>
    <cfRule type="expression" dxfId="46" priority="58">
      <formula>AND($AF$28, SEARCH("2", AE27))</formula>
    </cfRule>
    <cfRule type="expression" dxfId="45" priority="59">
      <formula>AND($AF$29, SEARCH("3", AE27))</formula>
    </cfRule>
    <cfRule type="expression" dxfId="44" priority="60">
      <formula>AND($AF$30, SEARCH("4", AE27))</formula>
    </cfRule>
    <cfRule type="expression" dxfId="43" priority="61">
      <formula>AND($AF$31, SEARCH("5", AE27))</formula>
    </cfRule>
    <cfRule type="expression" dxfId="42" priority="62">
      <formula>AND($AF$32, SEARCH("6", AE27))</formula>
    </cfRule>
    <cfRule type="expression" dxfId="41" priority="63">
      <formula>AND($AF$36, SEARCH("7", AE27))</formula>
    </cfRule>
  </conditionalFormatting>
  <conditionalFormatting sqref="E27:AC35">
    <cfRule type="expression" dxfId="40" priority="78">
      <formula>AND($AF$27, SEARCH("1", E27))</formula>
    </cfRule>
    <cfRule type="expression" dxfId="39" priority="79">
      <formula>AND($AF$28, SEARCH("2", E27))</formula>
    </cfRule>
    <cfRule type="expression" dxfId="38" priority="80">
      <formula>AND($AF$29, SEARCH("3", E27))</formula>
    </cfRule>
    <cfRule type="expression" dxfId="37" priority="81">
      <formula>AND($AF$30, SEARCH("4", E27))</formula>
    </cfRule>
    <cfRule type="expression" dxfId="36" priority="82">
      <formula>AND($AF$31, SEARCH("5", E27))</formula>
    </cfRule>
    <cfRule type="expression" dxfId="35" priority="83">
      <formula>AND($AF$32, SEARCH("6", E27))</formula>
    </cfRule>
    <cfRule type="expression" dxfId="34" priority="84">
      <formula>AND($AF$36, SEARCH("7", E27))</formula>
    </cfRule>
  </conditionalFormatting>
  <conditionalFormatting sqref="AE9:AE14 AE18">
    <cfRule type="expression" dxfId="33" priority="36">
      <formula>AND($AF$9, SEARCH("1", AE9))</formula>
    </cfRule>
    <cfRule type="expression" dxfId="32" priority="37">
      <formula>AND($AF$10, SEARCH("2", AE9))</formula>
    </cfRule>
    <cfRule type="expression" dxfId="31" priority="38">
      <formula>AND($AF$11, SEARCH("3", AE9))</formula>
    </cfRule>
    <cfRule type="expression" dxfId="30" priority="39">
      <formula>AND($AF$12, SEARCH("4", AE9))</formula>
    </cfRule>
    <cfRule type="expression" dxfId="29" priority="40">
      <formula>AND($AF$13, SEARCH("5", AE9))</formula>
    </cfRule>
    <cfRule type="expression" dxfId="28" priority="41">
      <formula>AND($AF$14, SEARCH("6", AE9))</formula>
    </cfRule>
    <cfRule type="expression" dxfId="27" priority="42">
      <formula>AND($AF$18, SEARCH("7", AE9))</formula>
    </cfRule>
  </conditionalFormatting>
  <conditionalFormatting sqref="V7">
    <cfRule type="containsText" dxfId="26" priority="32" operator="containsText" text="W">
      <formula>NOT(ISERROR(SEARCH("W",V7)))</formula>
    </cfRule>
  </conditionalFormatting>
  <conditionalFormatting sqref="AB7">
    <cfRule type="containsText" dxfId="25" priority="31" operator="containsText" text="W">
      <formula>NOT(ISERROR(SEARCH("W",AB7)))</formula>
    </cfRule>
  </conditionalFormatting>
  <conditionalFormatting sqref="V25">
    <cfRule type="containsText" dxfId="24" priority="23" operator="containsText" text="W">
      <formula>NOT(ISERROR(SEARCH("W",V25)))</formula>
    </cfRule>
  </conditionalFormatting>
  <conditionalFormatting sqref="W25">
    <cfRule type="containsText" dxfId="23" priority="22" operator="containsText" text="W">
      <formula>NOT(ISERROR(SEARCH("W",W25)))</formula>
    </cfRule>
  </conditionalFormatting>
  <conditionalFormatting sqref="X25">
    <cfRule type="containsText" dxfId="22" priority="21" operator="containsText" text="W">
      <formula>NOT(ISERROR(SEARCH("W",X25)))</formula>
    </cfRule>
  </conditionalFormatting>
  <conditionalFormatting sqref="Y25">
    <cfRule type="containsText" dxfId="21" priority="20" operator="containsText" text="W">
      <formula>NOT(ISERROR(SEARCH("W",Y25)))</formula>
    </cfRule>
  </conditionalFormatting>
  <conditionalFormatting sqref="Z25">
    <cfRule type="containsText" dxfId="20" priority="19" operator="containsText" text="W">
      <formula>NOT(ISERROR(SEARCH("W",Z25)))</formula>
    </cfRule>
  </conditionalFormatting>
  <conditionalFormatting sqref="AA25">
    <cfRule type="containsText" dxfId="19" priority="18" operator="containsText" text="W">
      <formula>NOT(ISERROR(SEARCH("W",AA25)))</formula>
    </cfRule>
  </conditionalFormatting>
  <conditionalFormatting sqref="AB25">
    <cfRule type="containsText" dxfId="18" priority="17" operator="containsText" text="W">
      <formula>NOT(ISERROR(SEARCH("W",AB25)))</formula>
    </cfRule>
  </conditionalFormatting>
  <conditionalFormatting sqref="J7:P7">
    <cfRule type="expression" dxfId="17" priority="10">
      <formula>FIND(7,J4)</formula>
    </cfRule>
    <cfRule type="expression" dxfId="16" priority="11">
      <formula>FIND(6, J4)</formula>
    </cfRule>
    <cfRule type="expression" dxfId="15" priority="12">
      <formula>FIND(5,J4)</formula>
    </cfRule>
    <cfRule type="expression" dxfId="14" priority="13">
      <formula>FIND(4,J4)</formula>
    </cfRule>
    <cfRule type="expression" dxfId="13" priority="14">
      <formula>FIND(3, J4)</formula>
    </cfRule>
    <cfRule type="expression" dxfId="12" priority="15">
      <formula>FIND(2, J4)</formula>
    </cfRule>
    <cfRule type="expression" dxfId="11" priority="16">
      <formula>FIND(1, J4)</formula>
    </cfRule>
  </conditionalFormatting>
  <conditionalFormatting sqref="J25:P25">
    <cfRule type="expression" dxfId="10" priority="3">
      <formula>FIND(7,J22)</formula>
    </cfRule>
    <cfRule type="expression" dxfId="9" priority="4">
      <formula>FIND(6, J22)</formula>
    </cfRule>
    <cfRule type="expression" dxfId="8" priority="5">
      <formula>FIND(5,J22)</formula>
    </cfRule>
    <cfRule type="expression" dxfId="7" priority="6">
      <formula>FIND(4,J22)</formula>
    </cfRule>
    <cfRule type="expression" dxfId="6" priority="7">
      <formula>FIND(3, J22)</formula>
    </cfRule>
    <cfRule type="expression" dxfId="5" priority="8">
      <formula>FIND(2, J22)</formula>
    </cfRule>
    <cfRule type="expression" dxfId="4" priority="9">
      <formula>FIND(1, J22)</formula>
    </cfRule>
  </conditionalFormatting>
  <conditionalFormatting sqref="F9:P17">
    <cfRule type="containsBlanks" dxfId="3" priority="536">
      <formula>LEN(TRIM(F9))=0</formula>
    </cfRule>
  </conditionalFormatting>
  <conditionalFormatting sqref="F27:P35">
    <cfRule type="containsBlanks" dxfId="2" priority="537">
      <formula>LEN(TRIM(F27))=0</formula>
    </cfRule>
  </conditionalFormatting>
  <conditionalFormatting sqref="R9:AB17">
    <cfRule type="containsBlanks" dxfId="1" priority="538">
      <formula>LEN(TRIM(R9))=0</formula>
    </cfRule>
  </conditionalFormatting>
  <conditionalFormatting sqref="R27:AB35">
    <cfRule type="containsBlanks" dxfId="0" priority="1">
      <formula>LEN(TRIM(R27))=0</formula>
    </cfRule>
  </conditionalFormatting>
  <dataValidations count="5">
    <dataValidation type="list" allowBlank="1" showInputMessage="1" showErrorMessage="1" sqref="B9 B27" xr:uid="{00000000-0002-0000-0000-000000000000}">
      <formula1>"Cb,C,C#,Db,D,D#,Eb,E,E#,Fb,F,F#,Gb,G,G#,Ab,A,A#,Bb,B,B#"</formula1>
    </dataValidation>
    <dataValidation type="list" allowBlank="1" showInputMessage="1" showErrorMessage="1" sqref="C15:C17 C33:C35" xr:uid="{00000000-0002-0000-0000-000001000000}">
      <formula1>"A,A#,B,C,C#,D,D#,E,e,F,F#,G,G#"</formula1>
    </dataValidation>
    <dataValidation type="list" allowBlank="1" showInputMessage="1" showErrorMessage="1" sqref="AF3:AF4 AF27:AF36 AF9:AF18" xr:uid="{00000000-0002-0000-0000-000002000000}">
      <formula1>"TRUE,FALSE"</formula1>
    </dataValidation>
    <dataValidation type="list" allowBlank="1" showInputMessage="1" showErrorMessage="1" sqref="C9:C14 C27:C32" xr:uid="{00000000-0002-0000-0000-000003000000}">
      <formula1>"Cb,C,C#,Db,D,D#,Eb,e,E,E#,Fb,F,F#,Gb,G,G#,Ab,A,A#,Bb,B,B#"</formula1>
    </dataValidation>
    <dataValidation type="list" showInputMessage="1" showErrorMessage="1" sqref="B36 B18" xr:uid="{00000000-0002-0000-0000-000004000000}">
      <formula1>"Ionian (Major),Diminished,Dominant,Dorian,Phrygian,Lydian,Mixolydian,Aolian (Minor),Locrian, Harmonic Minor, Melodic Minor, Blues, Pentatonic Major, Pentatonic Minor, Major Chord Tones, Minor Chord Tones"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57"/>
  <sheetViews>
    <sheetView zoomScaleNormal="100" workbookViewId="0">
      <selection activeCell="A18" sqref="A18"/>
    </sheetView>
  </sheetViews>
  <sheetFormatPr defaultRowHeight="21" x14ac:dyDescent="0.25"/>
  <cols>
    <col min="1" max="1" width="27.28515625" style="5" customWidth="1"/>
    <col min="2" max="2" width="39.85546875" style="5" bestFit="1" customWidth="1"/>
    <col min="3" max="3" width="27.28515625" style="5" customWidth="1"/>
    <col min="4" max="4" width="12.28515625" style="5" customWidth="1"/>
    <col min="5" max="6" width="27.28515625" style="5" customWidth="1"/>
    <col min="7" max="7" width="15" style="5" customWidth="1"/>
    <col min="8" max="8" width="19.85546875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x14ac:dyDescent="0.25">
      <c r="A1" s="35" t="s">
        <v>22</v>
      </c>
      <c r="B1" s="35" t="s">
        <v>23</v>
      </c>
      <c r="C1" s="34" t="s">
        <v>24</v>
      </c>
      <c r="D1" s="10" t="s">
        <v>54</v>
      </c>
      <c r="E1" s="38" t="s">
        <v>96</v>
      </c>
      <c r="F1" s="4"/>
      <c r="G1" s="125" t="s">
        <v>97</v>
      </c>
      <c r="H1" s="126"/>
      <c r="I1" s="15" t="s">
        <v>22</v>
      </c>
      <c r="J1" s="19"/>
      <c r="K1" s="19"/>
      <c r="L1" s="19"/>
      <c r="M1" s="19"/>
      <c r="N1" s="19"/>
      <c r="O1" s="19"/>
      <c r="P1" s="19"/>
      <c r="Q1" s="20" t="s">
        <v>62</v>
      </c>
      <c r="R1" s="21">
        <v>1</v>
      </c>
      <c r="S1" s="21">
        <v>2</v>
      </c>
      <c r="T1" s="21">
        <v>3</v>
      </c>
      <c r="U1" s="21">
        <v>4</v>
      </c>
      <c r="V1" s="21">
        <v>5</v>
      </c>
      <c r="W1" s="21">
        <v>6</v>
      </c>
      <c r="X1" s="21">
        <v>7</v>
      </c>
      <c r="Y1" s="43"/>
      <c r="Z1" s="44">
        <v>1</v>
      </c>
      <c r="AA1" s="44">
        <v>2</v>
      </c>
      <c r="AB1" s="44">
        <v>3</v>
      </c>
      <c r="AC1" s="21">
        <v>4</v>
      </c>
      <c r="AD1" s="44">
        <v>5</v>
      </c>
      <c r="AE1" s="44">
        <v>6</v>
      </c>
      <c r="AF1" s="44">
        <v>7</v>
      </c>
      <c r="AG1" s="21">
        <v>8</v>
      </c>
      <c r="AH1" s="44">
        <v>9</v>
      </c>
      <c r="AI1" s="44">
        <v>10</v>
      </c>
      <c r="AJ1" s="44">
        <v>11</v>
      </c>
      <c r="AK1" s="21">
        <v>12</v>
      </c>
      <c r="AL1" s="44">
        <v>13</v>
      </c>
      <c r="AM1" s="44">
        <v>14</v>
      </c>
      <c r="AN1" s="44">
        <v>15</v>
      </c>
      <c r="AO1" s="21">
        <v>16</v>
      </c>
      <c r="AP1" s="44">
        <v>17</v>
      </c>
      <c r="AQ1" s="44">
        <v>18</v>
      </c>
      <c r="AR1" s="44">
        <v>19</v>
      </c>
      <c r="AS1" s="21">
        <v>20</v>
      </c>
      <c r="AT1" s="44">
        <v>21</v>
      </c>
      <c r="AU1" s="44">
        <v>22</v>
      </c>
      <c r="AV1" s="44">
        <v>23</v>
      </c>
      <c r="AW1" s="21">
        <v>24</v>
      </c>
      <c r="AX1" s="44">
        <v>25</v>
      </c>
      <c r="AY1" s="45">
        <v>26</v>
      </c>
      <c r="BA1" s="48"/>
      <c r="BB1" s="8"/>
      <c r="BC1" s="8"/>
      <c r="BD1" s="8"/>
      <c r="BE1" s="8"/>
      <c r="BF1" s="8"/>
      <c r="BG1" s="8"/>
      <c r="BH1" s="49"/>
    </row>
    <row r="2" spans="1:67" x14ac:dyDescent="0.25">
      <c r="A2" s="36" t="s">
        <v>0</v>
      </c>
      <c r="B2" s="36" t="s">
        <v>0</v>
      </c>
      <c r="C2" s="9" t="s">
        <v>14</v>
      </c>
      <c r="D2" s="9">
        <v>6</v>
      </c>
      <c r="E2" s="11">
        <v>9</v>
      </c>
      <c r="G2" s="39" t="s">
        <v>13</v>
      </c>
      <c r="H2" s="40" t="s">
        <v>63</v>
      </c>
      <c r="I2" s="16" t="s">
        <v>177</v>
      </c>
      <c r="J2" s="9">
        <v>2</v>
      </c>
      <c r="K2" s="9">
        <v>1</v>
      </c>
      <c r="L2" s="9">
        <v>2</v>
      </c>
      <c r="M2" s="9">
        <v>2</v>
      </c>
      <c r="N2" s="9">
        <v>1</v>
      </c>
      <c r="O2" s="9">
        <v>2</v>
      </c>
      <c r="P2" s="9">
        <v>2</v>
      </c>
      <c r="Q2" s="16" t="s">
        <v>177</v>
      </c>
      <c r="R2" s="6"/>
      <c r="S2" s="6"/>
      <c r="T2" s="6" t="s">
        <v>98</v>
      </c>
      <c r="U2" s="6"/>
      <c r="V2" s="6"/>
      <c r="W2" s="6" t="s">
        <v>101</v>
      </c>
      <c r="X2" s="6" t="s">
        <v>100</v>
      </c>
      <c r="Y2" s="46">
        <v>1</v>
      </c>
      <c r="Z2" s="30" t="s">
        <v>1</v>
      </c>
      <c r="AA2" s="30" t="s">
        <v>79</v>
      </c>
      <c r="AB2" s="30" t="s">
        <v>80</v>
      </c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1"/>
      <c r="BA2" s="50" t="s">
        <v>120</v>
      </c>
      <c r="BB2" s="50" t="s">
        <v>121</v>
      </c>
      <c r="BC2" s="50">
        <v>1</v>
      </c>
      <c r="BD2" s="50">
        <v>2</v>
      </c>
      <c r="BE2" s="50">
        <v>3</v>
      </c>
      <c r="BF2" s="50">
        <v>4</v>
      </c>
      <c r="BG2" s="50">
        <v>5</v>
      </c>
      <c r="BH2" s="50">
        <v>6</v>
      </c>
      <c r="BI2" s="50">
        <v>7</v>
      </c>
      <c r="BJ2" s="50">
        <v>8</v>
      </c>
      <c r="BK2" s="50">
        <v>9</v>
      </c>
      <c r="BL2" s="50">
        <v>10</v>
      </c>
      <c r="BM2" s="50">
        <v>11</v>
      </c>
      <c r="BN2" s="50">
        <v>12</v>
      </c>
      <c r="BO2" s="50">
        <v>13</v>
      </c>
    </row>
    <row r="3" spans="1:67" x14ac:dyDescent="0.25">
      <c r="A3" s="36" t="s">
        <v>27</v>
      </c>
      <c r="B3" s="36" t="s">
        <v>36</v>
      </c>
      <c r="C3" s="9" t="s">
        <v>35</v>
      </c>
      <c r="D3" s="9">
        <v>6</v>
      </c>
      <c r="E3" s="11">
        <v>10</v>
      </c>
      <c r="G3" s="123" t="s">
        <v>55</v>
      </c>
      <c r="H3" s="124"/>
      <c r="I3" s="16" t="s">
        <v>61</v>
      </c>
      <c r="J3" s="9">
        <v>0</v>
      </c>
      <c r="K3" s="9">
        <v>3</v>
      </c>
      <c r="L3" s="9">
        <v>2</v>
      </c>
      <c r="M3" s="9">
        <v>1</v>
      </c>
      <c r="N3" s="9">
        <v>1</v>
      </c>
      <c r="O3" s="9">
        <v>3</v>
      </c>
      <c r="P3" s="9">
        <v>1</v>
      </c>
      <c r="Q3" s="9" t="s">
        <v>61</v>
      </c>
      <c r="R3" s="6"/>
      <c r="S3" s="6"/>
      <c r="T3" s="6" t="s">
        <v>98</v>
      </c>
      <c r="U3" s="6">
        <v>4</v>
      </c>
      <c r="V3" s="6" t="s">
        <v>99</v>
      </c>
      <c r="W3" s="6">
        <v>5</v>
      </c>
      <c r="X3" s="6" t="s">
        <v>100</v>
      </c>
      <c r="Y3" s="46">
        <v>2</v>
      </c>
      <c r="Z3" s="30" t="s">
        <v>65</v>
      </c>
      <c r="AA3" s="30" t="s">
        <v>66</v>
      </c>
      <c r="AB3" s="30" t="s">
        <v>12</v>
      </c>
      <c r="AC3" s="30" t="s">
        <v>81</v>
      </c>
      <c r="AD3" s="30" t="s">
        <v>82</v>
      </c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BA3" s="48" t="s">
        <v>122</v>
      </c>
      <c r="BB3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36" t="s">
        <v>28</v>
      </c>
      <c r="B4" s="36" t="s">
        <v>27</v>
      </c>
      <c r="C4" s="9" t="s">
        <v>106</v>
      </c>
      <c r="D4" s="9">
        <v>6</v>
      </c>
      <c r="E4" s="11">
        <v>11</v>
      </c>
      <c r="G4" s="16" t="str">
        <f>Fretboards!B9</f>
        <v>C</v>
      </c>
      <c r="H4" s="9" t="str">
        <f>Fretboards!B18</f>
        <v>Ionian (Major)</v>
      </c>
      <c r="I4" s="16" t="s">
        <v>173</v>
      </c>
      <c r="J4" s="9">
        <v>0</v>
      </c>
      <c r="K4" s="9">
        <v>4</v>
      </c>
      <c r="L4" s="9">
        <v>0</v>
      </c>
      <c r="M4" s="9">
        <v>3</v>
      </c>
      <c r="N4" s="9">
        <v>0</v>
      </c>
      <c r="O4" s="9">
        <v>4</v>
      </c>
      <c r="P4" s="9">
        <v>1</v>
      </c>
      <c r="Q4" s="16" t="s">
        <v>173</v>
      </c>
      <c r="R4" s="6"/>
      <c r="S4" s="6"/>
      <c r="T4" s="6"/>
      <c r="U4" s="6"/>
      <c r="V4" s="6"/>
      <c r="W4" s="6"/>
      <c r="X4" s="6"/>
      <c r="Y4" s="46">
        <v>3</v>
      </c>
      <c r="Z4" s="30"/>
      <c r="AA4" s="30"/>
      <c r="AB4" s="30" t="s">
        <v>67</v>
      </c>
      <c r="AC4" s="30" t="s">
        <v>68</v>
      </c>
      <c r="AD4" s="30" t="s">
        <v>11</v>
      </c>
      <c r="AE4" s="30" t="s">
        <v>83</v>
      </c>
      <c r="AF4" s="30" t="s">
        <v>84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1"/>
      <c r="BA4" s="48" t="s">
        <v>128</v>
      </c>
      <c r="BB4" t="s">
        <v>129</v>
      </c>
      <c r="BC4" s="7" t="s">
        <v>125</v>
      </c>
      <c r="BD4" s="7" t="s">
        <v>125</v>
      </c>
      <c r="BE4" s="7" t="s">
        <v>126</v>
      </c>
      <c r="BF4" s="7" t="s">
        <v>130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36" t="s">
        <v>26</v>
      </c>
      <c r="B5" s="36" t="s">
        <v>36</v>
      </c>
      <c r="C5" s="9" t="s">
        <v>51</v>
      </c>
      <c r="D5" s="9">
        <v>6</v>
      </c>
      <c r="E5" s="11">
        <v>8</v>
      </c>
      <c r="G5" s="123" t="s">
        <v>56</v>
      </c>
      <c r="H5" s="124"/>
      <c r="I5" s="16" t="s">
        <v>174</v>
      </c>
      <c r="J5" s="9">
        <v>0</v>
      </c>
      <c r="K5" s="9">
        <v>3</v>
      </c>
      <c r="L5" s="9">
        <v>0</v>
      </c>
      <c r="M5" s="9">
        <v>4</v>
      </c>
      <c r="N5" s="9">
        <v>0</v>
      </c>
      <c r="O5" s="9">
        <v>3</v>
      </c>
      <c r="P5" s="9">
        <v>2</v>
      </c>
      <c r="Q5" s="16" t="s">
        <v>174</v>
      </c>
      <c r="R5" s="6"/>
      <c r="S5" s="6"/>
      <c r="T5" s="6" t="s">
        <v>98</v>
      </c>
      <c r="U5" s="6"/>
      <c r="V5" s="6"/>
      <c r="W5" s="6"/>
      <c r="X5" s="6" t="s">
        <v>100</v>
      </c>
      <c r="Y5" s="46">
        <v>4</v>
      </c>
      <c r="Z5" s="30"/>
      <c r="AA5" s="30"/>
      <c r="AB5" s="30"/>
      <c r="AC5" s="30" t="s">
        <v>69</v>
      </c>
      <c r="AD5" s="30" t="s">
        <v>70</v>
      </c>
      <c r="AE5" s="30" t="s">
        <v>25</v>
      </c>
      <c r="AF5" s="30" t="s">
        <v>85</v>
      </c>
      <c r="AG5" s="30" t="s">
        <v>86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BA5" s="48" t="s">
        <v>131</v>
      </c>
      <c r="BB5" t="s">
        <v>132</v>
      </c>
      <c r="BC5" s="7" t="s">
        <v>133</v>
      </c>
      <c r="BD5" s="7" t="s">
        <v>178</v>
      </c>
      <c r="BE5" s="7" t="s">
        <v>124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36" t="s">
        <v>21</v>
      </c>
      <c r="B6" s="36" t="s">
        <v>28</v>
      </c>
      <c r="C6" s="9" t="s">
        <v>113</v>
      </c>
      <c r="D6" s="9">
        <v>6</v>
      </c>
      <c r="E6" s="11">
        <v>7</v>
      </c>
      <c r="G6" s="17" t="str">
        <f>Fretboards!B27</f>
        <v>A</v>
      </c>
      <c r="H6" s="18" t="str">
        <f>Fretboards!B36</f>
        <v>Aolian (Minor)</v>
      </c>
      <c r="I6" s="16" t="s">
        <v>175</v>
      </c>
      <c r="J6" s="9">
        <v>0</v>
      </c>
      <c r="K6" s="9">
        <v>3</v>
      </c>
      <c r="L6" s="9">
        <v>0</v>
      </c>
      <c r="M6" s="9">
        <v>3</v>
      </c>
      <c r="N6" s="9">
        <v>0</v>
      </c>
      <c r="O6" s="9">
        <v>3</v>
      </c>
      <c r="P6" s="9">
        <v>2</v>
      </c>
      <c r="Q6" s="16" t="s">
        <v>175</v>
      </c>
      <c r="R6" s="6"/>
      <c r="S6" s="6"/>
      <c r="T6" s="6" t="s">
        <v>98</v>
      </c>
      <c r="U6" s="6"/>
      <c r="V6" s="6" t="s">
        <v>99</v>
      </c>
      <c r="W6" s="6"/>
      <c r="X6" s="6" t="s">
        <v>176</v>
      </c>
      <c r="Y6" s="46">
        <v>5</v>
      </c>
      <c r="Z6" s="30"/>
      <c r="AA6" s="30"/>
      <c r="AB6" s="30"/>
      <c r="AC6" s="30"/>
      <c r="AD6" s="30"/>
      <c r="AE6" s="30" t="s">
        <v>71</v>
      </c>
      <c r="AF6" s="30" t="s">
        <v>72</v>
      </c>
      <c r="AG6" s="30" t="s">
        <v>15</v>
      </c>
      <c r="AH6" s="30" t="s">
        <v>87</v>
      </c>
      <c r="AI6" s="30" t="s">
        <v>88</v>
      </c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1"/>
      <c r="BA6" s="48" t="s">
        <v>134</v>
      </c>
      <c r="BB6" t="s">
        <v>132</v>
      </c>
      <c r="BC6" s="7" t="s">
        <v>135</v>
      </c>
      <c r="BD6" s="7" t="s">
        <v>136</v>
      </c>
      <c r="BE6" s="7" t="s">
        <v>137</v>
      </c>
      <c r="BF6" s="7" t="s">
        <v>135</v>
      </c>
      <c r="BG6" s="7" t="s">
        <v>138</v>
      </c>
      <c r="BH6" s="7" t="s">
        <v>178</v>
      </c>
      <c r="BI6" s="7" t="s">
        <v>139</v>
      </c>
      <c r="BJ6" s="7" t="s">
        <v>182</v>
      </c>
      <c r="BK6" s="7" t="s">
        <v>133</v>
      </c>
      <c r="BL6" s="7" t="s">
        <v>140</v>
      </c>
      <c r="BM6" s="7" t="s">
        <v>139</v>
      </c>
      <c r="BN6" s="7" t="s">
        <v>127</v>
      </c>
    </row>
    <row r="7" spans="1:67" ht="21.75" thickTop="1" x14ac:dyDescent="0.25">
      <c r="A7" s="36" t="s">
        <v>29</v>
      </c>
      <c r="B7" s="36" t="s">
        <v>26</v>
      </c>
      <c r="C7" s="9" t="s">
        <v>16</v>
      </c>
      <c r="D7" s="9">
        <v>7</v>
      </c>
      <c r="E7" s="11">
        <v>11</v>
      </c>
      <c r="I7" s="16" t="s">
        <v>45</v>
      </c>
      <c r="J7" s="9">
        <v>2</v>
      </c>
      <c r="K7" s="9">
        <v>2</v>
      </c>
      <c r="L7" s="9">
        <v>1</v>
      </c>
      <c r="M7" s="9">
        <v>2</v>
      </c>
      <c r="N7" s="9">
        <v>2</v>
      </c>
      <c r="O7" s="9">
        <v>1</v>
      </c>
      <c r="P7" s="9">
        <v>2</v>
      </c>
      <c r="Q7" s="16" t="s">
        <v>45</v>
      </c>
      <c r="R7" s="6"/>
      <c r="S7" s="6"/>
      <c r="T7" s="6"/>
      <c r="U7" s="6"/>
      <c r="V7" s="6"/>
      <c r="W7" s="6"/>
      <c r="X7" s="6" t="s">
        <v>100</v>
      </c>
      <c r="Y7" s="46">
        <v>6</v>
      </c>
      <c r="Z7" s="30"/>
      <c r="AA7" s="30"/>
      <c r="AB7" s="30"/>
      <c r="AC7" s="30"/>
      <c r="AD7" s="30"/>
      <c r="AE7" s="30"/>
      <c r="AF7" s="30"/>
      <c r="AG7" s="30" t="s">
        <v>73</v>
      </c>
      <c r="AH7" s="30" t="s">
        <v>74</v>
      </c>
      <c r="AI7" s="30" t="s">
        <v>14</v>
      </c>
      <c r="AJ7" s="30" t="s">
        <v>89</v>
      </c>
      <c r="AK7" s="30" t="s">
        <v>90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1"/>
      <c r="BA7" s="51" t="s">
        <v>141</v>
      </c>
      <c r="BB7" t="s">
        <v>142</v>
      </c>
      <c r="BC7" s="7" t="s">
        <v>125</v>
      </c>
      <c r="BD7" s="7" t="s">
        <v>133</v>
      </c>
      <c r="BE7" s="7" t="s">
        <v>127</v>
      </c>
      <c r="BF7" s="7" t="s">
        <v>124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37" t="s">
        <v>30</v>
      </c>
      <c r="B8" s="36" t="s">
        <v>36</v>
      </c>
      <c r="C8" s="9" t="s">
        <v>40</v>
      </c>
      <c r="D8" s="9">
        <v>7</v>
      </c>
      <c r="E8" s="11">
        <v>0</v>
      </c>
      <c r="I8" s="16" t="s">
        <v>27</v>
      </c>
      <c r="J8" s="9">
        <v>2</v>
      </c>
      <c r="K8" s="9">
        <v>1</v>
      </c>
      <c r="L8" s="9">
        <v>2</v>
      </c>
      <c r="M8" s="9">
        <v>2</v>
      </c>
      <c r="N8" s="9">
        <v>2</v>
      </c>
      <c r="O8" s="9">
        <v>1</v>
      </c>
      <c r="P8" s="9">
        <v>2</v>
      </c>
      <c r="Q8" s="9" t="s">
        <v>27</v>
      </c>
      <c r="R8" s="6"/>
      <c r="S8" s="6"/>
      <c r="T8" s="6" t="s">
        <v>98</v>
      </c>
      <c r="U8" s="6"/>
      <c r="V8" s="6"/>
      <c r="W8" s="6"/>
      <c r="X8" s="6" t="s">
        <v>100</v>
      </c>
      <c r="Y8" s="46">
        <v>7</v>
      </c>
      <c r="Z8" s="30" t="s">
        <v>91</v>
      </c>
      <c r="AA8" s="30" t="s">
        <v>92</v>
      </c>
      <c r="AB8" s="30"/>
      <c r="AC8" s="30"/>
      <c r="AD8" s="30"/>
      <c r="AE8" s="30"/>
      <c r="AF8" s="30"/>
      <c r="AG8" s="30"/>
      <c r="AH8" s="30"/>
      <c r="AI8" s="30" t="s">
        <v>75</v>
      </c>
      <c r="AJ8" s="30" t="s">
        <v>76</v>
      </c>
      <c r="AK8" s="30" t="s">
        <v>16</v>
      </c>
      <c r="AL8" s="30" t="s">
        <v>91</v>
      </c>
      <c r="AM8" s="30" t="s">
        <v>92</v>
      </c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1"/>
      <c r="BA8" s="51" t="s">
        <v>143</v>
      </c>
      <c r="BB8" t="s">
        <v>132</v>
      </c>
      <c r="BC8" s="7" t="s">
        <v>144</v>
      </c>
      <c r="BD8" s="7" t="s">
        <v>140</v>
      </c>
      <c r="BE8" s="7" t="s">
        <v>124</v>
      </c>
      <c r="BF8" s="7" t="s">
        <v>124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B9" s="36" t="s">
        <v>21</v>
      </c>
      <c r="C9" s="9" t="s">
        <v>107</v>
      </c>
      <c r="D9" s="9">
        <v>7</v>
      </c>
      <c r="E9" s="11">
        <v>13</v>
      </c>
      <c r="I9" s="16" t="s">
        <v>58</v>
      </c>
      <c r="J9" s="9">
        <v>2</v>
      </c>
      <c r="K9" s="9">
        <v>1</v>
      </c>
      <c r="L9" s="9">
        <v>2</v>
      </c>
      <c r="M9" s="9">
        <v>2</v>
      </c>
      <c r="N9" s="9">
        <v>1</v>
      </c>
      <c r="O9" s="9">
        <v>3</v>
      </c>
      <c r="P9" s="9">
        <v>1</v>
      </c>
      <c r="Q9" s="9" t="s">
        <v>58</v>
      </c>
      <c r="R9" s="6"/>
      <c r="S9" s="6"/>
      <c r="T9" s="6"/>
      <c r="U9" s="6"/>
      <c r="V9" s="6"/>
      <c r="W9" s="6"/>
      <c r="X9" s="6"/>
      <c r="Y9" s="46">
        <v>8</v>
      </c>
      <c r="Z9" s="30" t="s">
        <v>1</v>
      </c>
      <c r="AA9" s="30" t="s">
        <v>79</v>
      </c>
      <c r="AB9" s="30" t="s">
        <v>80</v>
      </c>
      <c r="AC9" s="30" t="s">
        <v>80</v>
      </c>
      <c r="AD9" s="30"/>
      <c r="AE9" s="30"/>
      <c r="AF9" s="30"/>
      <c r="AG9" s="30"/>
      <c r="AH9" s="30"/>
      <c r="AI9" s="30"/>
      <c r="AJ9" s="30" t="s">
        <v>77</v>
      </c>
      <c r="AK9" s="30" t="s">
        <v>78</v>
      </c>
      <c r="AL9" s="30" t="s">
        <v>1</v>
      </c>
      <c r="AM9" s="30" t="s">
        <v>79</v>
      </c>
      <c r="AN9" s="30" t="s">
        <v>80</v>
      </c>
      <c r="AO9" s="30" t="s">
        <v>80</v>
      </c>
      <c r="AP9" s="30"/>
      <c r="AQ9" s="30"/>
      <c r="AR9" s="30"/>
      <c r="AS9" s="30"/>
      <c r="AT9" s="30"/>
      <c r="AU9" s="30"/>
      <c r="AV9" s="30"/>
      <c r="AW9" s="30"/>
      <c r="AX9" s="30"/>
      <c r="AY9" s="31"/>
      <c r="BA9" s="51" t="s">
        <v>145</v>
      </c>
      <c r="BB9" t="s">
        <v>146</v>
      </c>
      <c r="BC9" s="7" t="s">
        <v>147</v>
      </c>
      <c r="BD9" s="7" t="s">
        <v>127</v>
      </c>
      <c r="BE9" s="7" t="s">
        <v>147</v>
      </c>
      <c r="BF9" s="7" t="s">
        <v>148</v>
      </c>
      <c r="BG9" s="7" t="s">
        <v>147</v>
      </c>
      <c r="BH9" s="7" t="s">
        <v>127</v>
      </c>
      <c r="BI9" s="7" t="s">
        <v>147</v>
      </c>
      <c r="BJ9" s="7" t="s">
        <v>148</v>
      </c>
      <c r="BK9" s="7" t="s">
        <v>147</v>
      </c>
      <c r="BL9" s="7" t="s">
        <v>127</v>
      </c>
      <c r="BM9" s="7" t="s">
        <v>147</v>
      </c>
      <c r="BN9" s="7"/>
    </row>
    <row r="10" spans="1:67" x14ac:dyDescent="0.25">
      <c r="B10" s="36" t="s">
        <v>36</v>
      </c>
      <c r="C10" s="9" t="s">
        <v>52</v>
      </c>
      <c r="D10" s="9">
        <v>7</v>
      </c>
      <c r="E10" s="9">
        <v>10</v>
      </c>
      <c r="I10" s="16" t="s">
        <v>172</v>
      </c>
      <c r="J10" s="9">
        <v>2</v>
      </c>
      <c r="K10" s="9">
        <v>2</v>
      </c>
      <c r="L10" s="9">
        <v>1</v>
      </c>
      <c r="M10" s="9">
        <v>2</v>
      </c>
      <c r="N10" s="9">
        <v>2</v>
      </c>
      <c r="O10" s="9">
        <v>2</v>
      </c>
      <c r="P10" s="9">
        <v>1</v>
      </c>
      <c r="Q10" s="16" t="s">
        <v>172</v>
      </c>
      <c r="R10" s="6"/>
      <c r="S10" s="6"/>
      <c r="T10" s="6"/>
      <c r="U10" s="6"/>
      <c r="V10" s="6"/>
      <c r="W10" s="6"/>
      <c r="X10" s="6"/>
      <c r="Y10" s="46">
        <v>9</v>
      </c>
      <c r="Z10" s="30" t="s">
        <v>65</v>
      </c>
      <c r="AA10" s="30" t="s">
        <v>66</v>
      </c>
      <c r="AB10" s="30" t="s">
        <v>12</v>
      </c>
      <c r="AC10" s="30" t="s">
        <v>81</v>
      </c>
      <c r="AD10" s="30" t="s">
        <v>82</v>
      </c>
      <c r="AE10" s="30"/>
      <c r="AF10" s="30"/>
      <c r="AG10" s="30"/>
      <c r="AH10" s="30"/>
      <c r="AI10" s="30"/>
      <c r="AJ10" s="30"/>
      <c r="AK10" s="30"/>
      <c r="AL10" s="30" t="s">
        <v>65</v>
      </c>
      <c r="AM10" s="30" t="s">
        <v>66</v>
      </c>
      <c r="AN10" s="30" t="s">
        <v>12</v>
      </c>
      <c r="AO10" s="30" t="s">
        <v>81</v>
      </c>
      <c r="AP10" s="30" t="s">
        <v>82</v>
      </c>
      <c r="AQ10" s="30"/>
      <c r="AR10" s="30"/>
      <c r="AS10" s="30"/>
      <c r="AT10" s="30"/>
      <c r="AU10" s="30"/>
      <c r="AV10" s="30"/>
      <c r="AW10" s="30"/>
      <c r="AX10" s="30"/>
      <c r="AY10" s="31"/>
      <c r="BA10" s="51" t="s">
        <v>149</v>
      </c>
      <c r="BB10" t="s">
        <v>146</v>
      </c>
      <c r="BC10" s="7" t="s">
        <v>147</v>
      </c>
      <c r="BD10" s="7" t="s">
        <v>127</v>
      </c>
      <c r="BE10" s="7" t="s">
        <v>147</v>
      </c>
      <c r="BF10" s="7" t="s">
        <v>148</v>
      </c>
      <c r="BG10" s="7" t="s">
        <v>150</v>
      </c>
      <c r="BH10" s="7" t="s">
        <v>148</v>
      </c>
      <c r="BI10" s="7" t="s">
        <v>124</v>
      </c>
      <c r="BJ10" s="7" t="s">
        <v>127</v>
      </c>
      <c r="BK10" s="7" t="s">
        <v>147</v>
      </c>
      <c r="BL10" s="7"/>
      <c r="BM10" s="7"/>
      <c r="BN10" s="7"/>
    </row>
    <row r="11" spans="1:67" x14ac:dyDescent="0.25">
      <c r="B11" s="36" t="s">
        <v>29</v>
      </c>
      <c r="C11" s="9" t="s">
        <v>114</v>
      </c>
      <c r="D11" s="9">
        <v>7</v>
      </c>
      <c r="E11" s="11">
        <v>9</v>
      </c>
      <c r="I11" s="16" t="s">
        <v>30</v>
      </c>
      <c r="J11" s="9">
        <v>1</v>
      </c>
      <c r="K11" s="9">
        <v>2</v>
      </c>
      <c r="L11" s="9">
        <v>2</v>
      </c>
      <c r="M11" s="9">
        <v>1</v>
      </c>
      <c r="N11" s="9">
        <v>2</v>
      </c>
      <c r="O11" s="9">
        <v>2</v>
      </c>
      <c r="P11" s="9">
        <v>2</v>
      </c>
      <c r="Q11" s="9" t="s">
        <v>30</v>
      </c>
      <c r="R11" s="6"/>
      <c r="S11" s="6" t="s">
        <v>102</v>
      </c>
      <c r="T11" s="6" t="s">
        <v>98</v>
      </c>
      <c r="U11" s="6"/>
      <c r="V11" s="6" t="s">
        <v>99</v>
      </c>
      <c r="W11" s="6" t="s">
        <v>101</v>
      </c>
      <c r="X11" s="6" t="s">
        <v>100</v>
      </c>
      <c r="Y11" s="46">
        <v>10</v>
      </c>
      <c r="Z11" s="30"/>
      <c r="AA11" s="30"/>
      <c r="AB11" s="30" t="s">
        <v>67</v>
      </c>
      <c r="AC11" s="30" t="s">
        <v>68</v>
      </c>
      <c r="AD11" s="30" t="s">
        <v>11</v>
      </c>
      <c r="AE11" s="30" t="s">
        <v>83</v>
      </c>
      <c r="AF11" s="30" t="s">
        <v>84</v>
      </c>
      <c r="AG11" s="30"/>
      <c r="AH11" s="30"/>
      <c r="AI11" s="30"/>
      <c r="AJ11" s="30"/>
      <c r="AK11" s="30"/>
      <c r="AL11" s="30"/>
      <c r="AM11" s="30"/>
      <c r="AN11" s="30" t="s">
        <v>67</v>
      </c>
      <c r="AO11" s="30" t="s">
        <v>68</v>
      </c>
      <c r="AP11" s="30" t="s">
        <v>11</v>
      </c>
      <c r="AQ11" s="30" t="s">
        <v>83</v>
      </c>
      <c r="AR11" s="30" t="s">
        <v>84</v>
      </c>
      <c r="AS11" s="30"/>
      <c r="AT11" s="30"/>
      <c r="AU11" s="30"/>
      <c r="AV11" s="30"/>
      <c r="AW11" s="30"/>
      <c r="AX11" s="30"/>
      <c r="AY11" s="31"/>
      <c r="BA11" s="51" t="s">
        <v>151</v>
      </c>
      <c r="BB11" t="s">
        <v>132</v>
      </c>
      <c r="BC11" s="7" t="s">
        <v>144</v>
      </c>
      <c r="BD11" s="7" t="s">
        <v>140</v>
      </c>
      <c r="BE11" s="7" t="s">
        <v>135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B12" s="36" t="s">
        <v>36</v>
      </c>
      <c r="C12" s="9" t="s">
        <v>1</v>
      </c>
      <c r="D12" s="9">
        <v>1</v>
      </c>
      <c r="E12" s="12">
        <v>0</v>
      </c>
      <c r="I12" s="16" t="s">
        <v>26</v>
      </c>
      <c r="J12" s="9">
        <v>2</v>
      </c>
      <c r="K12" s="9">
        <v>2</v>
      </c>
      <c r="L12" s="9">
        <v>2</v>
      </c>
      <c r="M12" s="9">
        <v>1</v>
      </c>
      <c r="N12" s="9">
        <v>2</v>
      </c>
      <c r="O12" s="9">
        <v>2</v>
      </c>
      <c r="P12" s="9">
        <v>1</v>
      </c>
      <c r="Q12" s="9" t="s">
        <v>26</v>
      </c>
      <c r="R12" s="6"/>
      <c r="S12" s="6"/>
      <c r="T12" s="6"/>
      <c r="U12" s="6" t="s">
        <v>103</v>
      </c>
      <c r="V12" s="6"/>
      <c r="W12" s="6"/>
      <c r="X12" s="6"/>
      <c r="Y12" s="46">
        <v>11</v>
      </c>
      <c r="Z12" s="30"/>
      <c r="AA12" s="30"/>
      <c r="AB12" s="30"/>
      <c r="AC12" s="30" t="s">
        <v>69</v>
      </c>
      <c r="AD12" s="30" t="s">
        <v>70</v>
      </c>
      <c r="AE12" s="30" t="s">
        <v>25</v>
      </c>
      <c r="AF12" s="30" t="s">
        <v>85</v>
      </c>
      <c r="AG12" s="30" t="s">
        <v>86</v>
      </c>
      <c r="AH12" s="30"/>
      <c r="AI12" s="30"/>
      <c r="AJ12" s="30"/>
      <c r="AK12" s="30"/>
      <c r="AL12" s="30"/>
      <c r="AM12" s="30"/>
      <c r="AN12" s="30"/>
      <c r="AO12" s="30" t="s">
        <v>69</v>
      </c>
      <c r="AP12" s="30" t="s">
        <v>70</v>
      </c>
      <c r="AQ12" s="30" t="s">
        <v>25</v>
      </c>
      <c r="AR12" s="30" t="s">
        <v>85</v>
      </c>
      <c r="AS12" s="30" t="s">
        <v>86</v>
      </c>
      <c r="AT12" s="30"/>
      <c r="AU12" s="30"/>
      <c r="AV12" s="30"/>
      <c r="AW12" s="30"/>
      <c r="AX12" s="30"/>
      <c r="AY12" s="31"/>
      <c r="BA12" s="51" t="s">
        <v>152</v>
      </c>
      <c r="BB12" t="s">
        <v>132</v>
      </c>
      <c r="BC12" s="7" t="s">
        <v>153</v>
      </c>
      <c r="BD12" s="7" t="s">
        <v>154</v>
      </c>
      <c r="BE12" s="7" t="s">
        <v>155</v>
      </c>
      <c r="BF12" s="7" t="s">
        <v>155</v>
      </c>
      <c r="BG12" s="7" t="s">
        <v>156</v>
      </c>
      <c r="BH12" s="7" t="s">
        <v>157</v>
      </c>
      <c r="BI12" s="7" t="s">
        <v>158</v>
      </c>
      <c r="BJ12" s="7" t="s">
        <v>159</v>
      </c>
      <c r="BK12" s="7"/>
      <c r="BL12" s="7"/>
      <c r="BM12" s="7"/>
      <c r="BN12" s="7"/>
    </row>
    <row r="13" spans="1:67" x14ac:dyDescent="0.25">
      <c r="B13" s="36" t="s">
        <v>30</v>
      </c>
      <c r="C13" s="9" t="s">
        <v>31</v>
      </c>
      <c r="D13" s="9">
        <v>1</v>
      </c>
      <c r="E13" s="11">
        <v>1</v>
      </c>
      <c r="I13" s="16" t="s">
        <v>57</v>
      </c>
      <c r="J13" s="9">
        <v>2</v>
      </c>
      <c r="K13" s="9">
        <v>1</v>
      </c>
      <c r="L13" s="9">
        <v>2</v>
      </c>
      <c r="M13" s="9">
        <v>2</v>
      </c>
      <c r="N13" s="9">
        <v>2</v>
      </c>
      <c r="O13" s="9">
        <v>2</v>
      </c>
      <c r="P13" s="9">
        <v>1</v>
      </c>
      <c r="Q13" s="9" t="s">
        <v>57</v>
      </c>
      <c r="R13" s="6"/>
      <c r="S13" s="6"/>
      <c r="T13" s="6" t="s">
        <v>98</v>
      </c>
      <c r="U13" s="6"/>
      <c r="V13" s="6"/>
      <c r="W13" s="6"/>
      <c r="X13" s="6"/>
      <c r="Y13" s="46">
        <v>12</v>
      </c>
      <c r="Z13" s="30"/>
      <c r="AA13" s="30"/>
      <c r="AB13" s="30"/>
      <c r="AC13" s="30"/>
      <c r="AD13" s="30"/>
      <c r="AE13" s="30" t="s">
        <v>71</v>
      </c>
      <c r="AF13" s="30" t="s">
        <v>72</v>
      </c>
      <c r="AG13" s="30" t="s">
        <v>15</v>
      </c>
      <c r="AH13" s="30" t="s">
        <v>87</v>
      </c>
      <c r="AI13" s="30" t="s">
        <v>88</v>
      </c>
      <c r="AJ13" s="30"/>
      <c r="AK13" s="30"/>
      <c r="AL13" s="30"/>
      <c r="AM13" s="30"/>
      <c r="AN13" s="30"/>
      <c r="AO13" s="30"/>
      <c r="AP13" s="30"/>
      <c r="AQ13" s="30" t="s">
        <v>71</v>
      </c>
      <c r="AR13" s="30" t="s">
        <v>72</v>
      </c>
      <c r="AS13" s="30" t="s">
        <v>15</v>
      </c>
      <c r="AT13" s="30" t="s">
        <v>87</v>
      </c>
      <c r="AU13" s="30" t="s">
        <v>88</v>
      </c>
      <c r="AV13" s="30"/>
      <c r="AW13" s="30"/>
      <c r="AX13" s="30"/>
      <c r="AY13" s="31"/>
      <c r="BA13" s="51" t="s">
        <v>160</v>
      </c>
      <c r="BB13" t="s">
        <v>161</v>
      </c>
      <c r="BC13" s="7" t="s">
        <v>135</v>
      </c>
      <c r="BD13" s="7" t="s">
        <v>130</v>
      </c>
      <c r="BE13" s="7" t="s">
        <v>135</v>
      </c>
      <c r="BF13" s="7" t="s">
        <v>139</v>
      </c>
      <c r="BG13" s="7" t="s">
        <v>133</v>
      </c>
      <c r="BH13" s="7" t="s">
        <v>139</v>
      </c>
      <c r="BI13" s="7" t="s">
        <v>179</v>
      </c>
      <c r="BJ13" s="7" t="s">
        <v>180</v>
      </c>
      <c r="BK13" s="7" t="s">
        <v>179</v>
      </c>
      <c r="BL13" s="7" t="s">
        <v>181</v>
      </c>
      <c r="BM13" s="7" t="s">
        <v>162</v>
      </c>
      <c r="BN13" s="7" t="s">
        <v>181</v>
      </c>
      <c r="BO13" s="7" t="s">
        <v>135</v>
      </c>
    </row>
    <row r="14" spans="1:67" x14ac:dyDescent="0.25">
      <c r="B14" s="36" t="s">
        <v>0</v>
      </c>
      <c r="C14" s="9" t="s">
        <v>108</v>
      </c>
      <c r="D14" s="9">
        <v>1</v>
      </c>
      <c r="E14" s="11">
        <v>2</v>
      </c>
      <c r="I14" s="16" t="s">
        <v>21</v>
      </c>
      <c r="J14" s="9">
        <v>2</v>
      </c>
      <c r="K14" s="9">
        <v>2</v>
      </c>
      <c r="L14" s="9">
        <v>1</v>
      </c>
      <c r="M14" s="9">
        <v>2</v>
      </c>
      <c r="N14" s="9">
        <v>2</v>
      </c>
      <c r="O14" s="9">
        <v>1</v>
      </c>
      <c r="P14" s="9">
        <v>2</v>
      </c>
      <c r="Q14" s="9" t="s">
        <v>21</v>
      </c>
      <c r="R14" s="6"/>
      <c r="S14" s="6"/>
      <c r="T14" s="6"/>
      <c r="U14" s="6"/>
      <c r="V14" s="6"/>
      <c r="W14" s="6"/>
      <c r="X14" s="6" t="s">
        <v>100</v>
      </c>
      <c r="Y14" s="46">
        <v>13</v>
      </c>
      <c r="Z14" s="30"/>
      <c r="AA14" s="30"/>
      <c r="AB14" s="30"/>
      <c r="AC14" s="30"/>
      <c r="AD14" s="30"/>
      <c r="AE14" s="30"/>
      <c r="AF14" s="30"/>
      <c r="AG14" s="30" t="s">
        <v>73</v>
      </c>
      <c r="AH14" s="30" t="s">
        <v>74</v>
      </c>
      <c r="AI14" s="30" t="s">
        <v>14</v>
      </c>
      <c r="AJ14" s="30" t="s">
        <v>89</v>
      </c>
      <c r="AK14" s="30" t="s">
        <v>90</v>
      </c>
      <c r="AL14" s="30"/>
      <c r="AM14" s="31"/>
      <c r="AN14" s="30"/>
      <c r="AO14" s="30"/>
      <c r="AP14" s="30"/>
      <c r="AQ14" s="30"/>
      <c r="AR14" s="30"/>
      <c r="AS14" s="30" t="s">
        <v>73</v>
      </c>
      <c r="AT14" s="30" t="s">
        <v>74</v>
      </c>
      <c r="AU14" s="30" t="s">
        <v>14</v>
      </c>
      <c r="AV14" s="30" t="s">
        <v>89</v>
      </c>
      <c r="AW14" s="30" t="s">
        <v>90</v>
      </c>
      <c r="AX14" s="30"/>
      <c r="AY14" s="31"/>
      <c r="BA14" s="51" t="s">
        <v>163</v>
      </c>
      <c r="BB14" t="s">
        <v>164</v>
      </c>
      <c r="BC14" s="7" t="s">
        <v>124</v>
      </c>
      <c r="BD14" s="7" t="s">
        <v>127</v>
      </c>
      <c r="BE14" s="7" t="s">
        <v>125</v>
      </c>
      <c r="BF14" s="7" t="s">
        <v>130</v>
      </c>
      <c r="BG14" s="7" t="s">
        <v>165</v>
      </c>
      <c r="BH14" s="7" t="s">
        <v>124</v>
      </c>
      <c r="BI14" s="7" t="s">
        <v>126</v>
      </c>
      <c r="BJ14" s="7" t="s">
        <v>127</v>
      </c>
      <c r="BK14" s="7"/>
      <c r="BL14" s="7"/>
      <c r="BM14" s="7"/>
      <c r="BN14" s="7"/>
    </row>
    <row r="15" spans="1:67" ht="21.75" thickBot="1" x14ac:dyDescent="0.3">
      <c r="B15" s="36" t="s">
        <v>36</v>
      </c>
      <c r="C15" s="9" t="s">
        <v>53</v>
      </c>
      <c r="D15" s="9">
        <v>8</v>
      </c>
      <c r="E15" s="11">
        <v>11</v>
      </c>
      <c r="I15" s="16" t="s">
        <v>104</v>
      </c>
      <c r="J15" s="9">
        <v>2</v>
      </c>
      <c r="K15" s="9">
        <v>2</v>
      </c>
      <c r="L15" s="9">
        <v>0</v>
      </c>
      <c r="M15" s="9">
        <v>3</v>
      </c>
      <c r="N15" s="9">
        <v>2</v>
      </c>
      <c r="O15" s="9">
        <v>0</v>
      </c>
      <c r="P15" s="9">
        <v>2</v>
      </c>
      <c r="Q15" s="16" t="s">
        <v>104</v>
      </c>
      <c r="R15" s="6"/>
      <c r="S15" s="6"/>
      <c r="T15" s="6"/>
      <c r="U15" s="6"/>
      <c r="V15" s="6"/>
      <c r="W15" s="6"/>
      <c r="X15" s="6"/>
      <c r="Y15" s="47">
        <v>14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 t="s">
        <v>75</v>
      </c>
      <c r="AJ15" s="32" t="s">
        <v>76</v>
      </c>
      <c r="AK15" s="32" t="s">
        <v>16</v>
      </c>
      <c r="AL15" s="32" t="s">
        <v>91</v>
      </c>
      <c r="AM15" s="33" t="s">
        <v>92</v>
      </c>
      <c r="AN15" s="32"/>
      <c r="AO15" s="32"/>
      <c r="AP15" s="32"/>
      <c r="AQ15" s="32"/>
      <c r="AR15" s="32"/>
      <c r="AS15" s="32"/>
      <c r="AT15" s="32"/>
      <c r="AU15" s="32" t="s">
        <v>75</v>
      </c>
      <c r="AV15" s="32" t="s">
        <v>76</v>
      </c>
      <c r="AW15" s="32" t="s">
        <v>16</v>
      </c>
      <c r="AX15" s="32" t="s">
        <v>91</v>
      </c>
      <c r="AY15" s="33" t="s">
        <v>92</v>
      </c>
      <c r="BA15" s="51" t="s">
        <v>166</v>
      </c>
      <c r="BB15" t="s">
        <v>167</v>
      </c>
      <c r="BC15" s="7" t="s">
        <v>147</v>
      </c>
      <c r="BD15" s="7" t="s">
        <v>148</v>
      </c>
      <c r="BE15" s="7" t="s">
        <v>147</v>
      </c>
      <c r="BF15" s="7" t="s">
        <v>127</v>
      </c>
      <c r="BG15" s="7" t="s">
        <v>150</v>
      </c>
      <c r="BH15" s="7" t="s">
        <v>148</v>
      </c>
      <c r="BI15" s="7" t="s">
        <v>147</v>
      </c>
      <c r="BJ15" s="7" t="s">
        <v>127</v>
      </c>
      <c r="BK15" s="7" t="s">
        <v>147</v>
      </c>
      <c r="BL15" s="7"/>
      <c r="BM15" s="7"/>
      <c r="BN15" s="7"/>
    </row>
    <row r="16" spans="1:67" ht="21.75" thickTop="1" x14ac:dyDescent="0.25">
      <c r="B16" s="36" t="s">
        <v>27</v>
      </c>
      <c r="C16" s="9" t="s">
        <v>115</v>
      </c>
      <c r="D16" s="9">
        <v>8</v>
      </c>
      <c r="E16" s="11">
        <v>10</v>
      </c>
      <c r="I16" s="16" t="s">
        <v>105</v>
      </c>
      <c r="J16" s="9">
        <v>0</v>
      </c>
      <c r="K16" s="9">
        <v>3</v>
      </c>
      <c r="L16" s="9">
        <v>2</v>
      </c>
      <c r="M16" s="9">
        <v>2</v>
      </c>
      <c r="N16" s="9">
        <v>0</v>
      </c>
      <c r="O16" s="9">
        <v>3</v>
      </c>
      <c r="P16" s="9">
        <v>2</v>
      </c>
      <c r="Q16" s="16" t="s">
        <v>105</v>
      </c>
      <c r="R16" s="6"/>
      <c r="S16" s="6"/>
      <c r="T16" s="6" t="s">
        <v>98</v>
      </c>
      <c r="U16" s="6"/>
      <c r="V16" s="6"/>
      <c r="W16" s="6" t="s">
        <v>100</v>
      </c>
      <c r="X16" s="6"/>
      <c r="AF16" s="3"/>
      <c r="AG16" s="3"/>
      <c r="AH16" s="3"/>
      <c r="AI16" s="3"/>
      <c r="AJ16" s="3"/>
      <c r="BA16" s="51" t="s">
        <v>168</v>
      </c>
      <c r="BB16" t="s">
        <v>167</v>
      </c>
      <c r="BC16" s="7" t="s">
        <v>124</v>
      </c>
      <c r="BD16" s="7" t="s">
        <v>126</v>
      </c>
      <c r="BE16" s="7" t="s">
        <v>124</v>
      </c>
      <c r="BF16" s="7" t="s">
        <v>127</v>
      </c>
      <c r="BG16" s="7" t="s">
        <v>124</v>
      </c>
      <c r="BH16" s="7" t="s">
        <v>126</v>
      </c>
      <c r="BI16" s="7" t="s">
        <v>124</v>
      </c>
      <c r="BJ16" s="7" t="s">
        <v>127</v>
      </c>
      <c r="BK16" s="7" t="s">
        <v>124</v>
      </c>
      <c r="BL16" s="7"/>
      <c r="BM16" s="7"/>
      <c r="BN16" s="7"/>
    </row>
    <row r="17" spans="2:66" ht="21.75" thickBot="1" x14ac:dyDescent="0.3">
      <c r="B17" s="36" t="s">
        <v>36</v>
      </c>
      <c r="C17" s="9" t="s">
        <v>12</v>
      </c>
      <c r="D17" s="9">
        <v>2</v>
      </c>
      <c r="E17" s="11">
        <v>2</v>
      </c>
      <c r="I17" s="17" t="s">
        <v>28</v>
      </c>
      <c r="J17" s="18">
        <v>1</v>
      </c>
      <c r="K17" s="18">
        <v>2</v>
      </c>
      <c r="L17" s="18">
        <v>2</v>
      </c>
      <c r="M17" s="18">
        <v>2</v>
      </c>
      <c r="N17" s="18">
        <v>1</v>
      </c>
      <c r="O17" s="18">
        <v>2</v>
      </c>
      <c r="P17" s="18">
        <v>2</v>
      </c>
      <c r="Q17" s="18" t="s">
        <v>28</v>
      </c>
      <c r="R17" s="22"/>
      <c r="S17" s="22" t="s">
        <v>102</v>
      </c>
      <c r="T17" s="22" t="s">
        <v>98</v>
      </c>
      <c r="U17" s="22"/>
      <c r="V17" s="22"/>
      <c r="W17" s="22" t="s">
        <v>101</v>
      </c>
      <c r="X17" s="22" t="s">
        <v>100</v>
      </c>
      <c r="BA17" s="51" t="s">
        <v>169</v>
      </c>
      <c r="BB17" t="s">
        <v>170</v>
      </c>
      <c r="BC17" s="7" t="s">
        <v>124</v>
      </c>
      <c r="BD17" s="7" t="s">
        <v>127</v>
      </c>
      <c r="BE17" s="7" t="s">
        <v>171</v>
      </c>
      <c r="BF17" s="7" t="s">
        <v>126</v>
      </c>
      <c r="BG17" s="7"/>
      <c r="BH17" s="7"/>
      <c r="BI17" s="7"/>
      <c r="BJ17" s="7"/>
      <c r="BK17" s="7"/>
      <c r="BL17" s="7"/>
      <c r="BM17" s="7"/>
      <c r="BN17" s="7"/>
    </row>
    <row r="18" spans="2:66" ht="21.75" thickTop="1" x14ac:dyDescent="0.25">
      <c r="B18" s="36" t="s">
        <v>28</v>
      </c>
      <c r="C18" s="9" t="s">
        <v>32</v>
      </c>
      <c r="D18" s="9">
        <v>2</v>
      </c>
      <c r="E18" s="11">
        <v>3</v>
      </c>
      <c r="BA18" s="51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2:66" ht="21.75" thickBot="1" x14ac:dyDescent="0.3">
      <c r="B19" s="36" t="s">
        <v>26</v>
      </c>
      <c r="C19" s="9" t="s">
        <v>109</v>
      </c>
      <c r="D19" s="9">
        <v>2</v>
      </c>
      <c r="E19" s="11">
        <v>4</v>
      </c>
    </row>
    <row r="20" spans="2:66" ht="21.75" thickTop="1" x14ac:dyDescent="0.25">
      <c r="B20" s="36" t="s">
        <v>36</v>
      </c>
      <c r="C20" s="9" t="s">
        <v>49</v>
      </c>
      <c r="D20" s="9">
        <v>2</v>
      </c>
      <c r="E20" s="11">
        <v>1</v>
      </c>
      <c r="I20" s="23" t="s">
        <v>93</v>
      </c>
      <c r="J20" s="24">
        <v>1</v>
      </c>
      <c r="K20" s="24">
        <v>2</v>
      </c>
      <c r="L20" s="24">
        <v>3</v>
      </c>
      <c r="M20" s="24">
        <v>4</v>
      </c>
      <c r="N20" s="24">
        <v>5</v>
      </c>
      <c r="O20" s="24">
        <v>6</v>
      </c>
      <c r="P20" s="25">
        <v>7</v>
      </c>
    </row>
    <row r="21" spans="2:66" x14ac:dyDescent="0.25">
      <c r="B21" s="36" t="s">
        <v>21</v>
      </c>
      <c r="C21" s="9" t="s">
        <v>116</v>
      </c>
      <c r="D21" s="9">
        <v>2</v>
      </c>
      <c r="E21" s="11">
        <v>0</v>
      </c>
      <c r="I21" s="26" t="s">
        <v>62</v>
      </c>
      <c r="J21" s="9">
        <f>IF(VLOOKUP($H$4,$Q$2:$X$17, 1+J20, FALSE) = 0, J20, VLOOKUP($H$4,$Q$2:$X$17, 1+J20, FALSE))</f>
        <v>1</v>
      </c>
      <c r="K21" s="9">
        <f t="shared" ref="K21:P21" si="0">IF(VLOOKUP($H$4,$Q$2:$X$17, 1+K20, FALSE) = 0, K20, VLOOKUP($H$4,$Q$2:$X$17, 1+K20, FALSE))</f>
        <v>2</v>
      </c>
      <c r="L21" s="9">
        <f t="shared" si="0"/>
        <v>3</v>
      </c>
      <c r="M21" s="9">
        <f t="shared" si="0"/>
        <v>4</v>
      </c>
      <c r="N21" s="9">
        <f t="shared" si="0"/>
        <v>5</v>
      </c>
      <c r="O21" s="9">
        <f t="shared" si="0"/>
        <v>6</v>
      </c>
      <c r="P21" s="9">
        <f t="shared" si="0"/>
        <v>7</v>
      </c>
    </row>
    <row r="22" spans="2:66" x14ac:dyDescent="0.25">
      <c r="B22" s="36" t="s">
        <v>36</v>
      </c>
      <c r="C22" s="9" t="s">
        <v>11</v>
      </c>
      <c r="D22" s="9">
        <v>3</v>
      </c>
      <c r="E22" s="11">
        <v>4</v>
      </c>
      <c r="I22" s="27" t="s">
        <v>64</v>
      </c>
      <c r="J22" s="9">
        <f>VLOOKUP(Model!$H$4, Model!$I$2:$P$17,  Model!J20 + 1, FALSE)</f>
        <v>2</v>
      </c>
      <c r="K22" s="9">
        <f>VLOOKUP(Model!$H$4, Model!$I$2:$P$17,  Model!K20 + 1, FALSE)</f>
        <v>2</v>
      </c>
      <c r="L22" s="9">
        <f>VLOOKUP(Model!$H$4, Model!$I$2:$P$17,  Model!L20 + 1, FALSE)</f>
        <v>1</v>
      </c>
      <c r="M22" s="9">
        <f>VLOOKUP(Model!$H$4, Model!$I$2:$P$17,  Model!M20 + 1, FALSE)</f>
        <v>2</v>
      </c>
      <c r="N22" s="9">
        <f>VLOOKUP(Model!$H$4, Model!$I$2:$P$17,  Model!N20 + 1, FALSE)</f>
        <v>2</v>
      </c>
      <c r="O22" s="9">
        <f>VLOOKUP(Model!$H$4, Model!$I$2:$P$17,  Model!O20 + 1, FALSE)</f>
        <v>2</v>
      </c>
      <c r="P22" s="9">
        <f>VLOOKUP(Model!$H$4, Model!$I$2:$P$17,  Model!P20 + 1, FALSE)</f>
        <v>1</v>
      </c>
    </row>
    <row r="23" spans="2:66" x14ac:dyDescent="0.25">
      <c r="B23" s="36" t="s">
        <v>29</v>
      </c>
      <c r="C23" s="9" t="s">
        <v>38</v>
      </c>
      <c r="D23" s="9">
        <v>3</v>
      </c>
      <c r="E23" s="11">
        <v>5</v>
      </c>
      <c r="I23" s="27" t="s">
        <v>59</v>
      </c>
      <c r="J23" s="9">
        <f>IFERROR(VLOOKUP(SUBSTITUTE(SUBSTITUTE(J24, "♭", "b"), "♯","#"), $C$2:$E$41, 3, FALSE), "")</f>
        <v>0</v>
      </c>
      <c r="K23" s="9">
        <f t="shared" ref="K23:P23" si="1">IFERROR(VLOOKUP(SUBSTITUTE(SUBSTITUTE(K24, "♭", "b"), "♯","#"), $C$2:$E$41, 3, FALSE), "")</f>
        <v>2</v>
      </c>
      <c r="L23" s="9">
        <f t="shared" si="1"/>
        <v>4</v>
      </c>
      <c r="M23" s="9">
        <f t="shared" si="1"/>
        <v>5</v>
      </c>
      <c r="N23" s="9">
        <f t="shared" si="1"/>
        <v>7</v>
      </c>
      <c r="O23" s="9">
        <f t="shared" si="1"/>
        <v>9</v>
      </c>
      <c r="P23" s="9">
        <f t="shared" si="1"/>
        <v>11</v>
      </c>
    </row>
    <row r="24" spans="2:66" x14ac:dyDescent="0.25">
      <c r="B24" s="36" t="s">
        <v>36</v>
      </c>
      <c r="C24" s="9" t="s">
        <v>38</v>
      </c>
      <c r="D24" s="9">
        <v>3</v>
      </c>
      <c r="E24" s="11">
        <v>5</v>
      </c>
      <c r="I24" s="27" t="s">
        <v>55</v>
      </c>
      <c r="J24" s="9" t="str">
        <f>INDEX($Z$2:$AY$15,VLOOKUP($G$4, $C$2:$E$41, 2, FALSE) + J20 - 1, VLOOKUP($G$4, $C$2:$E$41, 3, FALSE) + SUM($I$22:I22) + 1)</f>
        <v>C</v>
      </c>
      <c r="K24" s="9" t="str">
        <f>IF(J22=0, "", INDEX($Z$2:$AY$15,VLOOKUP($G$4, $C$2:$E$41, 2, FALSE) + K20 - 1, VLOOKUP($G$4, $C$2:$E$41, 3, FALSE) + SUM($I$22:J22) + 1))</f>
        <v>D</v>
      </c>
      <c r="L24" s="9" t="str">
        <f>IF(K22=0, "", INDEX($Z$2:$AY$15,VLOOKUP($G$4, $C$2:$E$41, 2, FALSE) + L20 - 1, VLOOKUP($G$4, $C$2:$E$41, 3, FALSE) + SUM($I$22:K22) + 1))</f>
        <v>E</v>
      </c>
      <c r="M24" s="9" t="str">
        <f>IF(L22=0, "", INDEX($Z$2:$AY$15,VLOOKUP($G$4, $C$2:$E$41, 2, FALSE) + M20 - 1, VLOOKUP($G$4, $C$2:$E$41, 3, FALSE) + SUM($I$22:L22) + 1))</f>
        <v>F</v>
      </c>
      <c r="N24" s="9" t="str">
        <f>IF(M22=0, "", INDEX($Z$2:$AY$15,VLOOKUP($G$4, $C$2:$E$41, 2, FALSE) + N20 - 1, VLOOKUP($G$4, $C$2:$E$41, 3, FALSE) + SUM($I$22:M22) + 1))</f>
        <v>G</v>
      </c>
      <c r="O24" s="9" t="str">
        <f>IF(N22=0, "", INDEX($Z$2:$AY$15,VLOOKUP($G$4, $C$2:$E$41, 2, FALSE) + O20 - 1, VLOOKUP($G$4, $C$2:$E$41, 3, FALSE) + SUM($I$22:N22) + 1))</f>
        <v>A</v>
      </c>
      <c r="P24" s="9" t="str">
        <f>IF(O22=0, "", INDEX($Z$2:$AY$15,VLOOKUP($G$4, $C$2:$E$41, 2, FALSE) + P20 - 1, VLOOKUP($G$4, $C$2:$E$41, 3, FALSE) + SUM($I$22:O22) + 1))</f>
        <v>B</v>
      </c>
      <c r="R24" s="42"/>
      <c r="W24" s="5"/>
    </row>
    <row r="25" spans="2:66" x14ac:dyDescent="0.25">
      <c r="B25" s="36" t="s">
        <v>30</v>
      </c>
      <c r="C25" s="9" t="s">
        <v>110</v>
      </c>
      <c r="D25" s="9">
        <v>3</v>
      </c>
      <c r="E25" s="11">
        <v>6</v>
      </c>
      <c r="I25" s="26" t="s">
        <v>62</v>
      </c>
      <c r="J25" s="9">
        <f>IF(VLOOKUP($H$6,$Q$2:$X$19, 1+J20, FALSE) = 0, J20, VLOOKUP($H$6,$Q$2:$X$19, 1+J20, FALSE))</f>
        <v>1</v>
      </c>
      <c r="K25" s="9">
        <f t="shared" ref="K25:P25" si="2">IF(VLOOKUP($H$6,$Q$2:$X$19, 1+K20, FALSE) = 0, K20, VLOOKUP($H$6,$Q$2:$X$19, 1+K20, FALSE))</f>
        <v>2</v>
      </c>
      <c r="L25" s="9" t="str">
        <f t="shared" si="2"/>
        <v>♭3</v>
      </c>
      <c r="M25" s="9">
        <f t="shared" si="2"/>
        <v>4</v>
      </c>
      <c r="N25" s="9">
        <f t="shared" si="2"/>
        <v>5</v>
      </c>
      <c r="O25" s="9" t="str">
        <f t="shared" si="2"/>
        <v>♭6</v>
      </c>
      <c r="P25" s="9" t="str">
        <f t="shared" si="2"/>
        <v>♭7</v>
      </c>
      <c r="R25" s="42"/>
    </row>
    <row r="26" spans="2:66" x14ac:dyDescent="0.25">
      <c r="B26" s="36" t="s">
        <v>0</v>
      </c>
      <c r="C26" s="9" t="s">
        <v>48</v>
      </c>
      <c r="D26" s="9">
        <v>3</v>
      </c>
      <c r="E26" s="11">
        <v>3</v>
      </c>
      <c r="I26" s="27" t="s">
        <v>94</v>
      </c>
      <c r="J26" s="9">
        <f>VLOOKUP($H$6, Model!$I$2:$P$17, Model!J20 + 1, FALSE)</f>
        <v>2</v>
      </c>
      <c r="K26" s="9">
        <f>VLOOKUP($H$6, Model!$I$2:$P$17, Model!K20 + 1, FALSE)</f>
        <v>1</v>
      </c>
      <c r="L26" s="9">
        <f>VLOOKUP($H$6, Model!$I$2:$P$17, Model!L20 + 1, FALSE)</f>
        <v>2</v>
      </c>
      <c r="M26" s="9">
        <f>VLOOKUP($H$6, Model!$I$2:$P$17, Model!M20 + 1, FALSE)</f>
        <v>2</v>
      </c>
      <c r="N26" s="9">
        <f>VLOOKUP($H$6, Model!$I$2:$P$17, Model!N20 + 1, FALSE)</f>
        <v>1</v>
      </c>
      <c r="O26" s="9">
        <f>VLOOKUP($H$6, Model!$I$2:$P$17, Model!O20 + 1, FALSE)</f>
        <v>2</v>
      </c>
      <c r="P26" s="9">
        <f>VLOOKUP($H$6, Model!$I$2:$P$17, Model!P20 + 1, FALSE)</f>
        <v>2</v>
      </c>
      <c r="W26" s="5"/>
    </row>
    <row r="27" spans="2:66" x14ac:dyDescent="0.25">
      <c r="B27" s="36" t="s">
        <v>36</v>
      </c>
      <c r="C27" s="9" t="s">
        <v>117</v>
      </c>
      <c r="D27" s="9">
        <v>3</v>
      </c>
      <c r="E27" s="11">
        <v>2</v>
      </c>
      <c r="I27" s="27" t="s">
        <v>95</v>
      </c>
      <c r="J27" s="9">
        <f>IFERROR(VLOOKUP(SUBSTITUTE(SUBSTITUTE(J28, "♭", "b"), "♯","#"), $C$2:$E$41, 3, FALSE), "")</f>
        <v>9</v>
      </c>
      <c r="K27" s="9">
        <f t="shared" ref="K27:P27" si="3">IFERROR(VLOOKUP(SUBSTITUTE(SUBSTITUTE(K28, "♭", "b"), "♯","#"), $C$2:$E$41, 3, FALSE), "")</f>
        <v>11</v>
      </c>
      <c r="L27" s="9">
        <f t="shared" si="3"/>
        <v>0</v>
      </c>
      <c r="M27" s="9">
        <f t="shared" si="3"/>
        <v>2</v>
      </c>
      <c r="N27" s="9">
        <f t="shared" si="3"/>
        <v>4</v>
      </c>
      <c r="O27" s="9">
        <f t="shared" si="3"/>
        <v>5</v>
      </c>
      <c r="P27" s="9">
        <f t="shared" si="3"/>
        <v>7</v>
      </c>
    </row>
    <row r="28" spans="2:66" ht="21.75" thickBot="1" x14ac:dyDescent="0.3">
      <c r="B28" s="36" t="s">
        <v>27</v>
      </c>
      <c r="C28" s="9" t="s">
        <v>25</v>
      </c>
      <c r="D28" s="9">
        <v>4</v>
      </c>
      <c r="E28" s="11">
        <v>5</v>
      </c>
      <c r="I28" s="28" t="s">
        <v>56</v>
      </c>
      <c r="J28" s="29" t="str">
        <f>INDEX($Z$2:$AY$15,VLOOKUP($G$6, $C$2:$E$41, 2, FALSE) + J20 - 1, VLOOKUP($G$6, $C$2:$E$41, 3,FALSE) + SUM($I$26:I26) + 1)</f>
        <v>A</v>
      </c>
      <c r="K28" s="29" t="str">
        <f>IF(J26=0, "", INDEX($Z$2:$AY$15,VLOOKUP($G$6, $C$2:$E$41, 2, FALSE) + K20 - 1, VLOOKUP($G$6, $C$2:$E$41, 3, FALSE) + SUM($I$26:J26) + 1))</f>
        <v>B</v>
      </c>
      <c r="L28" s="29" t="str">
        <f>IF(K26=0, "", INDEX($Z$2:$AY$15,VLOOKUP($G$6, $C$2:$E$41, 2, FALSE) + L20 - 1, VLOOKUP($G$6, $C$2:$E$41, 3, FALSE) + SUM($I$26:K26) + 1))</f>
        <v>C</v>
      </c>
      <c r="M28" s="29" t="str">
        <f>IF(L26=0, "", INDEX($Z$2:$AY$15,VLOOKUP($G$6, $C$2:$E$41, 2, FALSE) + M20 - 1, VLOOKUP($G$6, $C$2:$E$41, 3, FALSE) + SUM($I$26:L26) + 1))</f>
        <v>D</v>
      </c>
      <c r="N28" s="29" t="str">
        <f>IF(M26=0, "", INDEX($Z$2:$AY$15,VLOOKUP($G$6, $C$2:$E$41, 2, FALSE) + N20 - 1, VLOOKUP($G$6, $C$2:$E$41, 3, FALSE) + SUM($I$26:M26) + 1))</f>
        <v>E</v>
      </c>
      <c r="O28" s="29" t="str">
        <f>IF(N26=0, "", INDEX($Z$2:$AY$15,VLOOKUP($G$6, $C$2:$E$41, 2, FALSE) + O20 - 1, VLOOKUP($G$6, $C$2:$E$41, 3, FALSE) + SUM($I$26:N26) + 1))</f>
        <v>F</v>
      </c>
      <c r="P28" s="29" t="str">
        <f>IF(O26=0, "", INDEX($Z$2:$AY$15,VLOOKUP($G$6, $C$2:$E$41, 2, FALSE) + P20 - 1, VLOOKUP($G$6, $C$2:$E$41, 3, FALSE) + SUM($I$26:O26) + 1))</f>
        <v>G</v>
      </c>
      <c r="W28" s="5"/>
    </row>
    <row r="29" spans="2:66" ht="21.75" thickTop="1" x14ac:dyDescent="0.25">
      <c r="B29" s="36" t="s">
        <v>36</v>
      </c>
      <c r="C29" s="9" t="s">
        <v>33</v>
      </c>
      <c r="D29" s="9">
        <v>4</v>
      </c>
      <c r="E29" s="11">
        <v>6</v>
      </c>
    </row>
    <row r="30" spans="2:66" x14ac:dyDescent="0.25">
      <c r="B30" s="36" t="s">
        <v>28</v>
      </c>
      <c r="C30" s="9" t="s">
        <v>111</v>
      </c>
      <c r="D30" s="9">
        <v>4</v>
      </c>
      <c r="E30" s="11">
        <v>7</v>
      </c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2:66" x14ac:dyDescent="0.25">
      <c r="B31" s="36" t="s">
        <v>26</v>
      </c>
      <c r="C31" s="9" t="s">
        <v>39</v>
      </c>
      <c r="D31" s="9">
        <v>4</v>
      </c>
      <c r="E31" s="11">
        <v>4</v>
      </c>
      <c r="I31" s="7"/>
    </row>
    <row r="32" spans="2:66" x14ac:dyDescent="0.25">
      <c r="B32" s="36" t="s">
        <v>36</v>
      </c>
      <c r="C32" s="9" t="s">
        <v>118</v>
      </c>
      <c r="D32" s="9">
        <v>4</v>
      </c>
      <c r="E32" s="11">
        <v>3</v>
      </c>
      <c r="I32" s="7"/>
    </row>
    <row r="33" spans="2:23" x14ac:dyDescent="0.25">
      <c r="B33" s="36" t="s">
        <v>21</v>
      </c>
      <c r="C33" s="9" t="s">
        <v>15</v>
      </c>
      <c r="D33" s="9">
        <v>5</v>
      </c>
      <c r="E33" s="11">
        <v>7</v>
      </c>
      <c r="I33" s="7"/>
    </row>
    <row r="34" spans="2:23" x14ac:dyDescent="0.25">
      <c r="B34" s="36" t="s">
        <v>36</v>
      </c>
      <c r="C34" s="9" t="s">
        <v>34</v>
      </c>
      <c r="D34" s="9">
        <v>5</v>
      </c>
      <c r="E34" s="11">
        <v>8</v>
      </c>
      <c r="I34" s="7"/>
    </row>
    <row r="35" spans="2:23" x14ac:dyDescent="0.25">
      <c r="B35" s="36" t="s">
        <v>29</v>
      </c>
      <c r="C35" s="9" t="s">
        <v>112</v>
      </c>
      <c r="D35" s="9">
        <v>5</v>
      </c>
      <c r="E35" s="11">
        <v>9</v>
      </c>
      <c r="I35" s="7"/>
    </row>
    <row r="36" spans="2:23" x14ac:dyDescent="0.25">
      <c r="B36" s="36" t="s">
        <v>36</v>
      </c>
      <c r="C36" s="9" t="s">
        <v>50</v>
      </c>
      <c r="D36" s="9">
        <v>5</v>
      </c>
      <c r="E36" s="11">
        <v>6</v>
      </c>
      <c r="I36" s="7"/>
    </row>
    <row r="37" spans="2:23" ht="21.75" thickBot="1" x14ac:dyDescent="0.3">
      <c r="B37" s="37" t="s">
        <v>30</v>
      </c>
      <c r="C37" s="9" t="s">
        <v>119</v>
      </c>
      <c r="D37" s="9">
        <v>5</v>
      </c>
      <c r="E37" s="11">
        <v>5</v>
      </c>
      <c r="I37" s="7"/>
    </row>
    <row r="38" spans="2:23" ht="21.75" thickTop="1" x14ac:dyDescent="0.25">
      <c r="E38" s="11"/>
      <c r="I38" s="7"/>
    </row>
    <row r="39" spans="2:23" x14ac:dyDescent="0.25">
      <c r="C39" s="9"/>
      <c r="D39" s="9"/>
      <c r="E39" s="11"/>
      <c r="I39" s="7"/>
    </row>
    <row r="40" spans="2:23" x14ac:dyDescent="0.25">
      <c r="C40" s="9"/>
      <c r="D40" s="9"/>
      <c r="E40" s="11"/>
      <c r="I40" s="7"/>
    </row>
    <row r="41" spans="2:23" ht="21.75" thickBot="1" x14ac:dyDescent="0.3">
      <c r="C41" s="13"/>
      <c r="D41" s="13"/>
      <c r="E41" s="14"/>
      <c r="I41" s="7"/>
    </row>
    <row r="42" spans="2:23" ht="21.75" thickTop="1" x14ac:dyDescent="0.25">
      <c r="I42" s="7"/>
    </row>
    <row r="43" spans="2:23" x14ac:dyDescent="0.25">
      <c r="I43" s="7"/>
    </row>
    <row r="44" spans="2:23" x14ac:dyDescent="0.25">
      <c r="I44" s="7"/>
    </row>
    <row r="45" spans="2:23" x14ac:dyDescent="0.25"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x14ac:dyDescent="0.25"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x14ac:dyDescent="0.25"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x14ac:dyDescent="0.25"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9:23" x14ac:dyDescent="0.25"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9:23" x14ac:dyDescent="0.25"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9:23" x14ac:dyDescent="0.25"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9:23" x14ac:dyDescent="0.25"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9:23" x14ac:dyDescent="0.25"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9:23" x14ac:dyDescent="0.25"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9:23" x14ac:dyDescent="0.25"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9:23" x14ac:dyDescent="0.25"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9:23" x14ac:dyDescent="0.25">
      <c r="I57" s="7"/>
    </row>
  </sheetData>
  <sortState ref="C2:E45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</cp:lastModifiedBy>
  <dcterms:created xsi:type="dcterms:W3CDTF">2014-04-13T16:39:55Z</dcterms:created>
  <dcterms:modified xsi:type="dcterms:W3CDTF">2019-02-07T03:43:09Z</dcterms:modified>
</cp:coreProperties>
</file>