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9AFF0691-8CF4-43CB-A24A-EE05FBAC4B9D}" xr6:coauthVersionLast="44" xr6:coauthVersionMax="45" xr10:uidLastSave="{00000000-0000-0000-0000-000000000000}"/>
  <bookViews>
    <workbookView xWindow="0" yWindow="0" windowWidth="26460" windowHeight="19635" xr2:uid="{00000000-000D-0000-FFFF-FFFF00000000}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INDEX(ReversedNotes,MATCH(Fretboards!$B$10,ReversedNotes,0)+INDEX(IntervalPositions,MATCH(Fretboards!$B$19,Modes,0)))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AF38" i="1" l="1"/>
  <c r="AF34" i="1"/>
  <c r="AF33" i="1"/>
  <c r="AF32" i="1"/>
  <c r="AF31" i="1"/>
  <c r="AF30" i="1"/>
  <c r="AF29" i="1"/>
  <c r="AF11" i="1"/>
  <c r="AF19" i="1"/>
  <c r="AF15" i="1"/>
  <c r="AF14" i="1"/>
  <c r="AF13" i="1"/>
  <c r="AF12" i="1"/>
  <c r="AF10" i="1"/>
  <c r="M5" i="1" l="1"/>
  <c r="O5" i="1"/>
  <c r="Q5" i="1"/>
  <c r="S5" i="1"/>
  <c r="U5" i="1"/>
  <c r="W5" i="1"/>
  <c r="K5" i="1"/>
  <c r="G4" i="2" l="1"/>
  <c r="K22" i="2" s="1"/>
  <c r="X8" i="1" s="1"/>
  <c r="J21" i="2" l="1"/>
  <c r="I21" i="2"/>
  <c r="O21" i="2"/>
  <c r="N21" i="2"/>
  <c r="M21" i="2"/>
  <c r="K21" i="2"/>
  <c r="L21" i="2"/>
  <c r="I22" i="2"/>
  <c r="O22" i="2"/>
  <c r="AB8" i="1" s="1"/>
  <c r="N22" i="2"/>
  <c r="M22" i="2"/>
  <c r="J22" i="2"/>
  <c r="L22" i="2"/>
  <c r="AA8" i="1" l="1"/>
  <c r="V8" i="1"/>
  <c r="Y8" i="1"/>
  <c r="W8" i="1"/>
  <c r="Z8" i="1"/>
  <c r="D28" i="1"/>
  <c r="K28" i="1" l="1"/>
  <c r="K38" i="1"/>
  <c r="B23" i="1" l="1"/>
  <c r="E28" i="1"/>
  <c r="F28" i="1"/>
  <c r="G28" i="1"/>
  <c r="D29" i="1"/>
  <c r="D30" i="1"/>
  <c r="D31" i="1"/>
  <c r="D32" i="1"/>
  <c r="D33" i="1"/>
  <c r="Q19" i="1"/>
  <c r="J9" i="1"/>
  <c r="L9" i="1"/>
  <c r="N9" i="1"/>
  <c r="T9" i="1"/>
  <c r="V9" i="1"/>
  <c r="X9" i="1"/>
  <c r="Z9" i="1"/>
  <c r="AC19" i="1"/>
  <c r="AB19" i="1"/>
  <c r="M24" i="1" l="1"/>
  <c r="Q24" i="1"/>
  <c r="S24" i="1"/>
  <c r="U24" i="1"/>
  <c r="W24" i="1"/>
  <c r="K24" i="1"/>
  <c r="D35" i="1"/>
  <c r="D36" i="1"/>
  <c r="D37" i="1"/>
  <c r="D16" i="1"/>
  <c r="D17" i="1"/>
  <c r="D18" i="1"/>
  <c r="G6" i="2"/>
  <c r="F6" i="2"/>
  <c r="I28" i="2" s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J38" i="1"/>
  <c r="I38" i="1"/>
  <c r="H38" i="1"/>
  <c r="G38" i="1"/>
  <c r="F38" i="1"/>
  <c r="E38" i="1"/>
  <c r="D34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D11" i="1"/>
  <c r="D12" i="1"/>
  <c r="D13" i="1"/>
  <c r="D14" i="1"/>
  <c r="D15" i="1"/>
  <c r="D10" i="1"/>
  <c r="B4" i="1"/>
  <c r="J19" i="1"/>
  <c r="I27" i="2" l="1"/>
  <c r="J27" i="1"/>
  <c r="L25" i="2"/>
  <c r="I25" i="2"/>
  <c r="M25" i="2"/>
  <c r="N25" i="2"/>
  <c r="O25" i="2"/>
  <c r="K25" i="2"/>
  <c r="J25" i="2"/>
  <c r="J26" i="2"/>
  <c r="K26" i="2"/>
  <c r="I26" i="2"/>
  <c r="J28" i="2" s="1"/>
  <c r="J27" i="2" s="1"/>
  <c r="L26" i="2"/>
  <c r="M26" i="2"/>
  <c r="N26" i="2"/>
  <c r="O26" i="2"/>
  <c r="AB27" i="1" s="1"/>
  <c r="F4" i="2"/>
  <c r="J24" i="2" s="1"/>
  <c r="J23" i="2" s="1"/>
  <c r="W27" i="1" l="1"/>
  <c r="K28" i="2"/>
  <c r="K27" i="2" s="1"/>
  <c r="Z27" i="1"/>
  <c r="N28" i="2"/>
  <c r="N27" i="2" s="1"/>
  <c r="AA27" i="1"/>
  <c r="O28" i="2"/>
  <c r="O27" i="2" s="1"/>
  <c r="Y27" i="1"/>
  <c r="M28" i="2"/>
  <c r="M27" i="2" s="1"/>
  <c r="X27" i="1"/>
  <c r="L28" i="2"/>
  <c r="L27" i="2" s="1"/>
  <c r="N24" i="2"/>
  <c r="N23" i="2" s="1"/>
  <c r="L24" i="2"/>
  <c r="L23" i="2" s="1"/>
  <c r="I24" i="2"/>
  <c r="I23" i="2" s="1"/>
  <c r="O24" i="2"/>
  <c r="O23" i="2" s="1"/>
  <c r="M24" i="2"/>
  <c r="M23" i="2" s="1"/>
  <c r="K24" i="2"/>
  <c r="K23" i="2" s="1"/>
  <c r="V27" i="1"/>
  <c r="E9" i="1"/>
  <c r="E17" i="1" l="1"/>
  <c r="T18" i="1"/>
  <c r="T17" i="1"/>
  <c r="N16" i="1"/>
  <c r="N17" i="1"/>
  <c r="Z18" i="1"/>
  <c r="V16" i="1"/>
  <c r="L16" i="1"/>
  <c r="J16" i="1"/>
  <c r="X18" i="1"/>
  <c r="X16" i="1"/>
  <c r="E18" i="1"/>
  <c r="E16" i="1"/>
  <c r="J18" i="1"/>
  <c r="V18" i="1"/>
  <c r="Z17" i="1"/>
  <c r="N18" i="1"/>
  <c r="T16" i="1"/>
  <c r="J17" i="1"/>
  <c r="V17" i="1"/>
  <c r="L18" i="1"/>
  <c r="L17" i="1"/>
  <c r="Z16" i="1"/>
  <c r="X17" i="1"/>
  <c r="M27" i="1"/>
  <c r="P27" i="1"/>
  <c r="N27" i="1"/>
  <c r="O27" i="1"/>
  <c r="L27" i="1"/>
  <c r="O23" i="1" s="1"/>
  <c r="K27" i="1"/>
  <c r="P8" i="1"/>
  <c r="W4" i="1" s="1"/>
  <c r="W6" i="1" s="1"/>
  <c r="K8" i="1"/>
  <c r="M4" i="1" s="1"/>
  <c r="M6" i="1" s="1"/>
  <c r="N8" i="1"/>
  <c r="S4" i="1" s="1"/>
  <c r="S6" i="1" s="1"/>
  <c r="L8" i="1"/>
  <c r="O4" i="1" s="1"/>
  <c r="O6" i="1" s="1"/>
  <c r="M8" i="1"/>
  <c r="Q4" i="1" s="1"/>
  <c r="Q6" i="1" s="1"/>
  <c r="O8" i="1"/>
  <c r="U4" i="1" s="1"/>
  <c r="U6" i="1" s="1"/>
  <c r="J8" i="1"/>
  <c r="K4" i="1" s="1"/>
  <c r="K6" i="1" s="1"/>
  <c r="K33" i="1" l="1"/>
  <c r="G31" i="1"/>
  <c r="G32" i="1"/>
  <c r="E33" i="1"/>
  <c r="G30" i="1"/>
  <c r="K32" i="1"/>
  <c r="F33" i="1"/>
  <c r="F30" i="1"/>
  <c r="G33" i="1"/>
  <c r="K31" i="1"/>
  <c r="K34" i="1"/>
  <c r="E32" i="1"/>
  <c r="F31" i="1"/>
  <c r="K37" i="1"/>
  <c r="K35" i="1"/>
  <c r="E31" i="1"/>
  <c r="E30" i="1"/>
  <c r="E29" i="1"/>
  <c r="F32" i="1"/>
  <c r="G29" i="1"/>
  <c r="K29" i="1"/>
  <c r="F29" i="1"/>
  <c r="K30" i="1"/>
  <c r="K36" i="1"/>
  <c r="M23" i="1"/>
  <c r="M25" i="1" s="1"/>
  <c r="O25" i="1"/>
  <c r="K23" i="1"/>
  <c r="K25" i="1" s="1"/>
  <c r="E10" i="1"/>
  <c r="J11" i="1"/>
  <c r="J12" i="1"/>
  <c r="J13" i="1"/>
  <c r="J15" i="1"/>
  <c r="J10" i="1" l="1"/>
  <c r="J14" i="1"/>
  <c r="E14" i="1"/>
  <c r="E15" i="1"/>
  <c r="E13" i="1"/>
  <c r="E12" i="1"/>
  <c r="E11" i="1"/>
  <c r="AC9" i="1"/>
  <c r="AB9" i="1"/>
  <c r="AA9" i="1"/>
  <c r="Y9" i="1"/>
  <c r="W9" i="1"/>
  <c r="U9" i="1"/>
  <c r="S9" i="1"/>
  <c r="R9" i="1"/>
  <c r="Q9" i="1"/>
  <c r="P9" i="1"/>
  <c r="O9" i="1"/>
  <c r="M9" i="1"/>
  <c r="K9" i="1"/>
  <c r="I9" i="1"/>
  <c r="H9" i="1"/>
  <c r="G9" i="1"/>
  <c r="F9" i="1"/>
  <c r="F19" i="1"/>
  <c r="G19" i="1"/>
  <c r="H19" i="1"/>
  <c r="I19" i="1"/>
  <c r="K19" i="1"/>
  <c r="L19" i="1"/>
  <c r="M19" i="1"/>
  <c r="N19" i="1"/>
  <c r="O19" i="1"/>
  <c r="P19" i="1"/>
  <c r="R19" i="1"/>
  <c r="S19" i="1"/>
  <c r="T19" i="1"/>
  <c r="U19" i="1"/>
  <c r="V19" i="1"/>
  <c r="W19" i="1"/>
  <c r="X19" i="1"/>
  <c r="Y19" i="1"/>
  <c r="Z19" i="1"/>
  <c r="AA19" i="1"/>
  <c r="E19" i="1"/>
  <c r="S18" i="1" l="1"/>
  <c r="S17" i="1"/>
  <c r="S16" i="1"/>
  <c r="Y18" i="1"/>
  <c r="Y17" i="1"/>
  <c r="Y16" i="1"/>
  <c r="AB16" i="1"/>
  <c r="AB17" i="1"/>
  <c r="AB18" i="1"/>
  <c r="Q17" i="1"/>
  <c r="Q16" i="1"/>
  <c r="Q18" i="1"/>
  <c r="W18" i="1"/>
  <c r="W16" i="1"/>
  <c r="W17" i="1"/>
  <c r="AA18" i="1"/>
  <c r="AA17" i="1"/>
  <c r="AA16" i="1"/>
  <c r="F11" i="1"/>
  <c r="F16" i="1"/>
  <c r="F18" i="1"/>
  <c r="F17" i="1"/>
  <c r="AC16" i="1"/>
  <c r="AC17" i="1"/>
  <c r="AC18" i="1"/>
  <c r="R17" i="1"/>
  <c r="R18" i="1"/>
  <c r="R16" i="1"/>
  <c r="G10" i="1"/>
  <c r="G16" i="1"/>
  <c r="G18" i="1"/>
  <c r="G17" i="1"/>
  <c r="H14" i="1"/>
  <c r="H16" i="1"/>
  <c r="H18" i="1"/>
  <c r="H17" i="1"/>
  <c r="M16" i="1"/>
  <c r="M17" i="1"/>
  <c r="M18" i="1"/>
  <c r="U18" i="1"/>
  <c r="U17" i="1"/>
  <c r="U16" i="1"/>
  <c r="O18" i="1"/>
  <c r="O16" i="1"/>
  <c r="O17" i="1"/>
  <c r="I18" i="1"/>
  <c r="I17" i="1"/>
  <c r="I16" i="1"/>
  <c r="K17" i="1"/>
  <c r="K16" i="1"/>
  <c r="K18" i="1"/>
  <c r="P18" i="1"/>
  <c r="P17" i="1"/>
  <c r="P16" i="1"/>
  <c r="O10" i="1"/>
  <c r="X10" i="1"/>
  <c r="P10" i="1"/>
  <c r="AA10" i="1"/>
  <c r="Q10" i="1"/>
  <c r="K10" i="1"/>
  <c r="N10" i="1"/>
  <c r="S10" i="1"/>
  <c r="F14" i="1"/>
  <c r="F10" i="1"/>
  <c r="W11" i="1"/>
  <c r="W10" i="1"/>
  <c r="H12" i="1"/>
  <c r="H10" i="1"/>
  <c r="Y15" i="1"/>
  <c r="Y10" i="1"/>
  <c r="I15" i="1"/>
  <c r="I10" i="1"/>
  <c r="R14" i="1"/>
  <c r="R10" i="1"/>
  <c r="Z14" i="1"/>
  <c r="Z10" i="1"/>
  <c r="L11" i="1"/>
  <c r="L10" i="1"/>
  <c r="T14" i="1"/>
  <c r="T10" i="1"/>
  <c r="AB14" i="1"/>
  <c r="AB10" i="1"/>
  <c r="M11" i="1"/>
  <c r="M10" i="1"/>
  <c r="U11" i="1"/>
  <c r="U10" i="1"/>
  <c r="AC11" i="1"/>
  <c r="AC10" i="1"/>
  <c r="V15" i="1"/>
  <c r="V10" i="1"/>
  <c r="AA12" i="1"/>
  <c r="AC15" i="1"/>
  <c r="AB11" i="1"/>
  <c r="T11" i="1"/>
  <c r="Q13" i="1"/>
  <c r="AC13" i="1"/>
  <c r="L15" i="1"/>
  <c r="O14" i="1"/>
  <c r="Z12" i="1"/>
  <c r="U13" i="1"/>
  <c r="AA15" i="1"/>
  <c r="U14" i="1"/>
  <c r="S11" i="1"/>
  <c r="R12" i="1"/>
  <c r="M14" i="1"/>
  <c r="K11" i="1"/>
  <c r="AC12" i="1"/>
  <c r="S13" i="1"/>
  <c r="Q15" i="1"/>
  <c r="G11" i="1"/>
  <c r="K13" i="1"/>
  <c r="S14" i="1"/>
  <c r="L12" i="1"/>
  <c r="W15" i="1"/>
  <c r="K14" i="1"/>
  <c r="W13" i="1"/>
  <c r="Z11" i="1"/>
  <c r="X11" i="1"/>
  <c r="N11" i="1"/>
  <c r="W12" i="1"/>
  <c r="U12" i="1"/>
  <c r="S12" i="1"/>
  <c r="O13" i="1"/>
  <c r="M13" i="1"/>
  <c r="Z13" i="1"/>
  <c r="U15" i="1"/>
  <c r="S15" i="1"/>
  <c r="V14" i="1"/>
  <c r="V11" i="1"/>
  <c r="R11" i="1"/>
  <c r="P11" i="1"/>
  <c r="Y12" i="1"/>
  <c r="O12" i="1"/>
  <c r="M12" i="1"/>
  <c r="K12" i="1"/>
  <c r="G13" i="1"/>
  <c r="R13" i="1"/>
  <c r="M15" i="1"/>
  <c r="K15" i="1"/>
  <c r="X15" i="1"/>
  <c r="N14" i="1"/>
  <c r="X14" i="1"/>
  <c r="G14" i="1"/>
  <c r="H11" i="1"/>
  <c r="Q12" i="1"/>
  <c r="G12" i="1"/>
  <c r="I13" i="1"/>
  <c r="Y13" i="1"/>
  <c r="AB13" i="1"/>
  <c r="Z15" i="1"/>
  <c r="P15" i="1"/>
  <c r="Y11" i="1"/>
  <c r="AA11" i="1"/>
  <c r="I12" i="1"/>
  <c r="V12" i="1"/>
  <c r="X13" i="1"/>
  <c r="V13" i="1"/>
  <c r="T13" i="1"/>
  <c r="O15" i="1"/>
  <c r="R15" i="1"/>
  <c r="H15" i="1"/>
  <c r="P14" i="1"/>
  <c r="Y14" i="1"/>
  <c r="Q11" i="1"/>
  <c r="X12" i="1"/>
  <c r="N12" i="1"/>
  <c r="AB12" i="1"/>
  <c r="P13" i="1"/>
  <c r="N13" i="1"/>
  <c r="L13" i="1"/>
  <c r="N15" i="1"/>
  <c r="AB15" i="1"/>
  <c r="L14" i="1"/>
  <c r="Q14" i="1"/>
  <c r="I11" i="1"/>
  <c r="O11" i="1"/>
  <c r="P12" i="1"/>
  <c r="F12" i="1"/>
  <c r="T12" i="1"/>
  <c r="H13" i="1"/>
  <c r="F13" i="1"/>
  <c r="AA13" i="1"/>
  <c r="F15" i="1"/>
  <c r="T15" i="1"/>
  <c r="G15" i="1"/>
  <c r="W14" i="1"/>
  <c r="AC14" i="1"/>
  <c r="AA14" i="1"/>
  <c r="I14" i="1"/>
  <c r="Q23" i="1" l="1"/>
  <c r="Q25" i="1" s="1"/>
  <c r="S23" i="1" l="1"/>
  <c r="S25" i="1" s="1"/>
  <c r="U23" i="1" l="1"/>
  <c r="U25" i="1" s="1"/>
  <c r="O35" i="1"/>
  <c r="S31" i="1"/>
  <c r="AA35" i="1"/>
  <c r="L32" i="1"/>
  <c r="J34" i="1"/>
  <c r="O30" i="1"/>
  <c r="J29" i="1"/>
  <c r="W23" i="1" l="1"/>
  <c r="W25" i="1" s="1"/>
  <c r="V34" i="1"/>
  <c r="AC33" i="1"/>
  <c r="G36" i="1"/>
  <c r="AA37" i="1"/>
  <c r="AA30" i="1"/>
  <c r="X32" i="1"/>
  <c r="S36" i="1"/>
  <c r="Q33" i="1"/>
  <c r="L37" i="1"/>
  <c r="X37" i="1"/>
  <c r="V29" i="1"/>
  <c r="J35" i="1"/>
  <c r="O29" i="1"/>
  <c r="L36" i="1"/>
  <c r="S32" i="1"/>
  <c r="Q37" i="1"/>
  <c r="Z36" i="1"/>
  <c r="L33" i="1"/>
  <c r="H30" i="1"/>
  <c r="V30" i="1"/>
  <c r="Q34" i="1"/>
  <c r="AC32" i="1"/>
  <c r="E34" i="1"/>
  <c r="N31" i="1"/>
  <c r="AA29" i="1"/>
  <c r="E37" i="1"/>
  <c r="S37" i="1"/>
  <c r="G37" i="1"/>
  <c r="AC29" i="1"/>
  <c r="Z31" i="1"/>
  <c r="J30" i="1"/>
  <c r="X31" i="1"/>
  <c r="AC37" i="1"/>
  <c r="X33" i="1"/>
  <c r="Q29" i="1"/>
  <c r="AC34" i="1"/>
  <c r="N36" i="1"/>
  <c r="O34" i="1"/>
  <c r="AA34" i="1"/>
  <c r="L31" i="1"/>
  <c r="V33" i="1"/>
  <c r="V35" i="1"/>
  <c r="Q32" i="1"/>
  <c r="X36" i="1"/>
  <c r="T30" i="1"/>
  <c r="T35" i="1"/>
  <c r="J33" i="1"/>
  <c r="H35" i="1"/>
  <c r="V31" i="1"/>
  <c r="M29" i="1"/>
  <c r="AA32" i="1"/>
  <c r="O32" i="1"/>
  <c r="J36" i="1"/>
  <c r="H33" i="1"/>
  <c r="O37" i="1"/>
  <c r="T33" i="1"/>
  <c r="Y29" i="1"/>
  <c r="M34" i="1"/>
  <c r="R30" i="1"/>
  <c r="Y34" i="1"/>
  <c r="R35" i="1"/>
  <c r="V36" i="1"/>
  <c r="J31" i="1"/>
  <c r="F35" i="1"/>
  <c r="Q30" i="1"/>
  <c r="AC35" i="1"/>
  <c r="S34" i="1"/>
  <c r="S29" i="1"/>
  <c r="I31" i="1"/>
  <c r="U32" i="1"/>
  <c r="X34" i="1"/>
  <c r="U31" i="1"/>
  <c r="E35" i="1"/>
  <c r="N33" i="1"/>
  <c r="X30" i="1"/>
  <c r="AC30" i="1"/>
  <c r="Q35" i="1"/>
  <c r="U36" i="1"/>
  <c r="Z32" i="1"/>
  <c r="L30" i="1"/>
  <c r="I32" i="1"/>
  <c r="N32" i="1"/>
  <c r="I36" i="1"/>
  <c r="Z37" i="1"/>
  <c r="L34" i="1"/>
  <c r="AB31" i="1"/>
  <c r="S33" i="1"/>
  <c r="X29" i="1"/>
  <c r="Z33" i="1"/>
  <c r="L29" i="1"/>
  <c r="N37" i="1"/>
  <c r="P31" i="1"/>
  <c r="G34" i="1"/>
  <c r="J32" i="1"/>
  <c r="R31" i="1"/>
  <c r="Y33" i="1"/>
  <c r="U30" i="1"/>
  <c r="U29" i="1"/>
  <c r="AB34" i="1"/>
  <c r="M33" i="1"/>
  <c r="M31" i="1"/>
  <c r="AA36" i="1"/>
  <c r="H37" i="1"/>
  <c r="Z30" i="1"/>
  <c r="AC31" i="1"/>
  <c r="O33" i="1"/>
  <c r="W35" i="1"/>
  <c r="H29" i="1"/>
  <c r="Q31" i="1"/>
  <c r="O31" i="1"/>
  <c r="W32" i="1"/>
  <c r="S30" i="1"/>
  <c r="T32" i="1"/>
  <c r="M32" i="1"/>
  <c r="T34" i="1"/>
  <c r="W31" i="1"/>
  <c r="Y30" i="1"/>
  <c r="H32" i="1"/>
  <c r="U33" i="1"/>
  <c r="I34" i="1"/>
  <c r="I30" i="1"/>
  <c r="O36" i="1"/>
  <c r="F34" i="1"/>
  <c r="AA31" i="1"/>
  <c r="Z29" i="1"/>
  <c r="H34" i="1"/>
  <c r="T31" i="1"/>
  <c r="I29" i="1"/>
  <c r="Y31" i="1"/>
  <c r="T37" i="1"/>
  <c r="R33" i="1"/>
  <c r="AB29" i="1"/>
  <c r="T29" i="1"/>
  <c r="V32" i="1"/>
  <c r="R29" i="1"/>
  <c r="R34" i="1"/>
  <c r="Z34" i="1"/>
  <c r="AB32" i="1"/>
  <c r="I33" i="1"/>
  <c r="W30" i="1"/>
  <c r="U34" i="1"/>
  <c r="P29" i="1"/>
  <c r="AB30" i="1"/>
  <c r="H31" i="1"/>
  <c r="AA33" i="1"/>
  <c r="Y32" i="1"/>
  <c r="P32" i="1"/>
  <c r="R32" i="1"/>
  <c r="N29" i="1"/>
  <c r="W33" i="1"/>
  <c r="AB33" i="1"/>
  <c r="P30" i="1"/>
  <c r="W29" i="1"/>
  <c r="N30" i="1"/>
  <c r="W34" i="1"/>
  <c r="P33" i="1"/>
  <c r="M30" i="1"/>
  <c r="N34" i="1"/>
  <c r="P34" i="1"/>
  <c r="E36" i="1"/>
  <c r="M35" i="1"/>
  <c r="Z35" i="1"/>
  <c r="Y35" i="1"/>
  <c r="V37" i="1"/>
  <c r="G35" i="1"/>
  <c r="M36" i="1"/>
  <c r="U35" i="1"/>
  <c r="X35" i="1"/>
  <c r="Q36" i="1"/>
  <c r="N35" i="1"/>
  <c r="AB37" i="1"/>
  <c r="R36" i="1"/>
  <c r="P36" i="1"/>
  <c r="H36" i="1"/>
  <c r="P35" i="1"/>
  <c r="AC36" i="1"/>
  <c r="I37" i="1"/>
  <c r="F36" i="1"/>
  <c r="Y37" i="1"/>
  <c r="AB36" i="1"/>
  <c r="F37" i="1"/>
  <c r="S35" i="1"/>
  <c r="P37" i="1"/>
  <c r="W37" i="1"/>
  <c r="I35" i="1"/>
  <c r="L35" i="1"/>
  <c r="R37" i="1"/>
  <c r="J37" i="1"/>
  <c r="Y36" i="1"/>
  <c r="M37" i="1"/>
  <c r="W36" i="1"/>
  <c r="U37" i="1"/>
  <c r="T36" i="1"/>
  <c r="AB35" i="1"/>
</calcChain>
</file>

<file path=xl/sharedStrings.xml><?xml version="1.0" encoding="utf-8"?>
<sst xmlns="http://schemas.openxmlformats.org/spreadsheetml/2006/main" count="548" uniqueCount="196">
  <si>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</si>
  <si>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</si>
  <si>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</si>
  <si>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</si>
  <si>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</si>
  <si>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</si>
  <si>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</si>
  <si>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</si>
  <si>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</si>
  <si>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</si>
  <si>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</si>
  <si>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</si>
  <si>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</si>
  <si>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</si>
  <si>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</si>
  <si>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</si>
  <si>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</si>
  <si>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</si>
  <si>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</si>
  <si>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</si>
  <si>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</si>
  <si>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</si>
  <si>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</si>
  <si>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</si>
  <si>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</si>
  <si>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</si>
  <si>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</si>
  <si>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</si>
  <si>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</si>
  <si>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</si>
  <si>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</si>
  <si>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</si>
  <si>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</si>
  <si>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</si>
  <si>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</si>
  <si>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</si>
  <si>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</si>
  <si>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</si>
  <si>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</si>
  <si>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</si>
  <si>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</si>
  <si>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</si>
  <si>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</si>
  <si>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</si>
  <si>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</si>
  <si>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</si>
  <si>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</si>
  <si>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</si>
  <si>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</si>
  <si>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</si>
  <si>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</si>
  <si>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</si>
  <si>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</si>
  <si>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</si>
  <si>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</si>
  <si>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</si>
  <si>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</si>
  <si>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</si>
  <si>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</si>
  <si>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</si>
  <si>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</si>
  <si>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</si>
  <si>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</si>
  <si>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</si>
  <si>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</si>
  <si>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</si>
  <si>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</si>
  <si>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</si>
  <si>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</si>
  <si>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</si>
  <si>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</si>
  <si>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</si>
  <si>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</si>
  <si>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</si>
  <si>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</si>
  <si>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</si>
  <si>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</si>
  <si>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</si>
  <si>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</si>
  <si>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</si>
  <si>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</si>
  <si>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</si>
  <si>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</si>
  <si>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</si>
  <si>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</si>
  <si>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</si>
  <si>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</si>
  <si>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</si>
  <si>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</si>
  <si>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</si>
  <si>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</si>
  <si>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</si>
  <si>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</si>
  <si>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</si>
  <si>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</si>
  <si>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</si>
  <si>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</si>
  <si>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</si>
  <si>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</si>
  <si>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</si>
  <si>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</si>
  <si>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</si>
  <si>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</si>
  <si>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</si>
  <si>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</si>
  <si>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</si>
  <si>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</si>
  <si>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</si>
  <si>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</si>
  <si>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</si>
  <si>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</si>
  <si>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</si>
  <si>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</si>
  <si>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</si>
  <si>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</si>
  <si>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</si>
  <si>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</si>
  <si>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</si>
  <si>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</si>
  <si>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</si>
  <si>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</si>
  <si>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</si>
  <si>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</si>
  <si>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</si>
  <si>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</si>
  <si>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</si>
  <si>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</si>
  <si>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</si>
  <si>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</si>
  <si>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</si>
  <si>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</si>
  <si>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</si>
  <si>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</si>
  <si>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</si>
  <si>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</si>
  <si>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</si>
  <si>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</si>
  <si>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</si>
  <si>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</si>
  <si>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</si>
  <si>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</si>
  <si>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</si>
  <si>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</si>
  <si>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</si>
  <si>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</si>
  <si>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</si>
  <si>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</si>
  <si>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</si>
  <si>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</si>
  <si>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</si>
  <si>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</si>
  <si>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</si>
  <si>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</si>
  <si>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</si>
  <si>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</si>
  <si>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</si>
  <si>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</si>
  <si>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</si>
  <si>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</si>
  <si>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</si>
  <si>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</si>
  <si>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</si>
  <si>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</si>
  <si>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</si>
  <si>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</si>
  <si>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</si>
  <si>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</si>
  <si>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</si>
  <si>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</si>
  <si>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</si>
  <si>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</si>
  <si>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</si>
  <si>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</si>
  <si>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</si>
  <si>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</si>
  <si>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Aolian (Minor)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</si>
  <si>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</si>
  <si>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</si>
  <si>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</si>
  <si>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</si>
  <si>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</si>
  <si>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</si>
  <si>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</si>
  <si>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</si>
  <si>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</si>
  <si>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5 add 7</t>
  </si>
  <si>
    <t>m ♭5♭♭7</t>
  </si>
  <si>
    <t>m7 ♭5</t>
  </si>
  <si>
    <t>M7 #5</t>
  </si>
  <si>
    <t>5 add ♭7</t>
  </si>
  <si>
    <t>M7 ♭5</t>
  </si>
  <si>
    <t>♭3 ♭7</t>
  </si>
  <si>
    <t>5 ♭7</t>
  </si>
  <si>
    <t>m7 harm</t>
  </si>
  <si>
    <t>m7ø</t>
  </si>
  <si>
    <t>Degree Coloring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</si>
</sst>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0"/>
      <color theme="0" tint="-0.499984740745262"/>
      <name val="Segoe UI Light"/>
      <family val="2"/>
    </font>
    <font>
      <sz val="12"/>
      <color theme="1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0"/>
      <color theme="1" tint="0.499984740745262"/>
      <name val="Segoe UI Light"/>
      <family val="2"/>
    </font>
    <font>
      <sz val="12"/>
      <color theme="1" tint="0.499984740745262"/>
      <name val="Segoe UI Black"/>
      <family val="2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  <font>
      <u/>
      <sz val="12"/>
      <color theme="1" tint="0.34998626667073579"/>
      <name val="Segoe UI Black"/>
      <family val="2"/>
    </font>
    <font>
      <b/>
      <u/>
      <sz val="12"/>
      <color theme="1" tint="0.3499862666707357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</fills>
  <borders count="3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1" fillId="0" borderId="15" xfId="0" applyFont="1" applyBorder="1"/>
    <xf numFmtId="0" fontId="6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7" xfId="0" applyBorder="1"/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6" fillId="4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31" fillId="0" borderId="26" xfId="0" applyFont="1" applyFill="1" applyBorder="1" applyAlignment="1">
      <alignment horizontal="center" shrinkToFit="1"/>
    </xf>
    <xf numFmtId="0" fontId="38" fillId="0" borderId="0" xfId="0" applyFont="1" applyFill="1"/>
    <xf numFmtId="0" fontId="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2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33" xfId="0" applyBorder="1"/>
    <xf numFmtId="0" fontId="0" fillId="0" borderId="33" xfId="0" applyFill="1" applyBorder="1"/>
    <xf numFmtId="0" fontId="6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5" xfId="0" applyFill="1" applyBorder="1"/>
    <xf numFmtId="0" fontId="0" fillId="0" borderId="36" xfId="0" applyBorder="1"/>
    <xf numFmtId="22" fontId="0" fillId="0" borderId="0" xfId="0" applyNumberFormat="1" applyFill="1"/>
    <xf numFmtId="0" fontId="6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7" fillId="2" borderId="3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/>
    </xf>
    <xf numFmtId="0" fontId="41" fillId="0" borderId="0" xfId="0" applyFont="1" applyFill="1" applyAlignment="1">
      <alignment horizontal="left" vertical="center" shrinkToFit="1"/>
    </xf>
    <xf numFmtId="0" fontId="43" fillId="0" borderId="0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</cellXfs>
  <cellStyles count="1">
    <cellStyle name="Normal" xfId="0" builtinId="0"/>
  </cellStyles>
  <dxfs count="120">
    <dxf>
      <fill>
        <patternFill>
          <bgColor rgb="FF372F2D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372F2D"/>
      <color rgb="FFFF66FF"/>
      <color rgb="FF642C76"/>
      <color rgb="FF75E604"/>
      <color rgb="FFB567F5"/>
      <color rgb="FFF4DA3E"/>
      <color rgb="FFD3B5E9"/>
      <color rgb="FF3788CB"/>
      <color rgb="FF0066CC"/>
      <color rgb="FF493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1:AF41"/>
  <sheetViews>
    <sheetView showGridLines="0" tabSelected="1" topLeftCell="A2" zoomScaleNormal="100" workbookViewId="0">
      <selection activeCell="B19" sqref="B19"/>
    </sheetView>
  </sheetViews>
  <sheetFormatPr defaultRowHeight="17.25" x14ac:dyDescent="0.3"/>
  <cols>
    <col min="1" max="1" width="4" style="62" customWidth="1"/>
    <col min="2" max="2" width="21.7109375" style="62" customWidth="1"/>
    <col min="3" max="3" width="12.140625" style="62" customWidth="1"/>
    <col min="4" max="4" width="1.28515625" style="62" customWidth="1"/>
    <col min="5" max="29" width="8" style="62" customWidth="1"/>
    <col min="30" max="30" width="4.28515625" style="62" customWidth="1"/>
    <col min="31" max="31" width="12.85546875" style="69" bestFit="1" customWidth="1"/>
    <col min="32" max="32" width="14.85546875" style="62" customWidth="1"/>
    <col min="33" max="16384" width="9.140625" style="62"/>
  </cols>
  <sheetData>
    <row r="1" spans="2:32" s="59" customFormat="1" ht="15" hidden="1" customHeight="1" x14ac:dyDescent="0.25">
      <c r="E1" s="59">
        <v>0</v>
      </c>
      <c r="F1" s="59">
        <v>1</v>
      </c>
      <c r="G1" s="59">
        <v>2</v>
      </c>
      <c r="H1" s="59">
        <v>3</v>
      </c>
      <c r="I1" s="59">
        <v>4</v>
      </c>
      <c r="J1" s="59">
        <v>5</v>
      </c>
      <c r="K1" s="59">
        <v>6</v>
      </c>
      <c r="L1" s="59">
        <v>7</v>
      </c>
      <c r="M1" s="59">
        <v>8</v>
      </c>
      <c r="N1" s="59">
        <v>9</v>
      </c>
      <c r="O1" s="59">
        <v>10</v>
      </c>
      <c r="P1" s="59">
        <v>11</v>
      </c>
      <c r="Q1" s="59">
        <v>12</v>
      </c>
      <c r="R1" s="59">
        <v>13</v>
      </c>
      <c r="S1" s="59">
        <v>14</v>
      </c>
      <c r="T1" s="59">
        <v>15</v>
      </c>
      <c r="U1" s="59">
        <v>16</v>
      </c>
      <c r="V1" s="59">
        <v>17</v>
      </c>
      <c r="W1" s="59">
        <v>18</v>
      </c>
      <c r="X1" s="59">
        <v>19</v>
      </c>
      <c r="Y1" s="59">
        <v>20</v>
      </c>
      <c r="Z1" s="59">
        <v>21</v>
      </c>
      <c r="AA1" s="59">
        <v>22</v>
      </c>
      <c r="AB1" s="59">
        <v>23</v>
      </c>
      <c r="AC1" s="59">
        <v>24</v>
      </c>
      <c r="AE1" s="86"/>
    </row>
    <row r="2" spans="2:32" s="59" customFormat="1" ht="11.25" customHeight="1" x14ac:dyDescent="0.25">
      <c r="AE2" s="86"/>
    </row>
    <row r="3" spans="2:32" s="60" customFormat="1" ht="15" hidden="1" customHeight="1" x14ac:dyDescent="0.25">
      <c r="B3" s="59"/>
      <c r="C3" s="59"/>
      <c r="D3" s="59"/>
      <c r="E3" s="59"/>
      <c r="F3" s="59"/>
      <c r="G3" s="59"/>
      <c r="J3" s="87" t="s">
        <v>39</v>
      </c>
      <c r="K3" s="71" t="s">
        <v>40</v>
      </c>
      <c r="L3" s="87" t="s">
        <v>41</v>
      </c>
      <c r="M3" s="71" t="s">
        <v>42</v>
      </c>
      <c r="N3" s="87" t="s">
        <v>43</v>
      </c>
      <c r="O3" s="71" t="s">
        <v>44</v>
      </c>
      <c r="P3" s="87" t="s">
        <v>45</v>
      </c>
      <c r="AE3" s="86"/>
      <c r="AF3" s="59"/>
    </row>
    <row r="4" spans="2:32" s="60" customFormat="1" ht="15" customHeight="1" x14ac:dyDescent="0.25">
      <c r="B4" s="128" t="str">
        <f>SUBSTITUTE(SUBSTITUTE(IF(B19 = "Ionian (Major)", B10 &amp; " Major", IF(B19 = "Aolian (Minor)", B10 &amp; " Minor", B10 &amp; " " &amp; B19)), "#", "♯"), "b", "♭")</f>
        <v>C Major</v>
      </c>
      <c r="C4" s="128"/>
      <c r="D4" s="128"/>
      <c r="E4" s="128"/>
      <c r="F4" s="128"/>
      <c r="G4" s="128"/>
      <c r="K4" s="123">
        <f>IF(J8 = "", "", IF(K5 = 0, F$1, K5))</f>
        <v>1</v>
      </c>
      <c r="L4" s="123"/>
      <c r="M4" s="123">
        <f>IF(K8 = "", "", IF(M5 = 0, G$1, M5))</f>
        <v>2</v>
      </c>
      <c r="N4" s="123"/>
      <c r="O4" s="123">
        <f>IF(L8 = "", "", IF(O5 = 0, H$1, O5))</f>
        <v>3</v>
      </c>
      <c r="P4" s="123"/>
      <c r="Q4" s="123">
        <f>IF(M8 = "", "", IF(Q5 = 0, I$1, Q5))</f>
        <v>4</v>
      </c>
      <c r="R4" s="123"/>
      <c r="S4" s="123">
        <f>IF(N8 = "", "", IF(S5 = 0, J$1, S5))</f>
        <v>5</v>
      </c>
      <c r="T4" s="123"/>
      <c r="U4" s="123">
        <f>IF(O8 = "", "", IF(U5 = 0, K$1, U5))</f>
        <v>6</v>
      </c>
      <c r="V4" s="123"/>
      <c r="W4" s="123">
        <f>IF(P8 = "", "", IF(W5 = 0, L$1, W5))</f>
        <v>7</v>
      </c>
      <c r="X4" s="123"/>
      <c r="Z4" s="131" t="s">
        <v>20</v>
      </c>
      <c r="AA4" s="131"/>
      <c r="AB4" s="141" t="b">
        <v>0</v>
      </c>
      <c r="AC4" s="141"/>
    </row>
    <row r="5" spans="2:32" s="60" customFormat="1" ht="14.25" hidden="1" customHeight="1" x14ac:dyDescent="0.25">
      <c r="B5" s="128"/>
      <c r="C5" s="128"/>
      <c r="D5" s="128"/>
      <c r="E5" s="128"/>
      <c r="F5" s="128"/>
      <c r="G5" s="128"/>
      <c r="K5" s="125">
        <f>IFERROR(HLOOKUP(F$1, Model!$P$1:$W$17, MATCH($B$19, Model!$P$2:$P$20, 0) + 1), F$1)</f>
        <v>0</v>
      </c>
      <c r="L5" s="125"/>
      <c r="M5" s="125">
        <f>IFERROR(HLOOKUP(G$1, Model!$P$1:$W$17, MATCH($B$19, Model!$P$2:$P$20, 0) + 1), G$1)</f>
        <v>0</v>
      </c>
      <c r="N5" s="125"/>
      <c r="O5" s="125">
        <f>IFERROR(HLOOKUP(H$1, Model!$P$1:$W$17, MATCH($B$19, Model!$P$2:$P$20, 0) + 1), H$1)</f>
        <v>0</v>
      </c>
      <c r="P5" s="125"/>
      <c r="Q5" s="125">
        <f>IFERROR(HLOOKUP(I$1, Model!$P$1:$W$17, MATCH($B$19, Model!$P$2:$P$20, 0) + 1), I$1)</f>
        <v>0</v>
      </c>
      <c r="R5" s="125"/>
      <c r="S5" s="125">
        <f>IFERROR(HLOOKUP(J$1, Model!$P$1:$W$17, MATCH($B$19, Model!$P$2:$P$20, 0) + 1), J$1)</f>
        <v>0</v>
      </c>
      <c r="T5" s="125"/>
      <c r="U5" s="125">
        <f>IFERROR(HLOOKUP(K$1, Model!$P$1:$W$17, MATCH($B$19, Model!$P$2:$P$20, 0) + 1), K$1)</f>
        <v>0</v>
      </c>
      <c r="V5" s="125"/>
      <c r="W5" s="125">
        <f>IFERROR(HLOOKUP(L$1, Model!$P$1:$W$17, MATCH($B$19, Model!$P$2:$P$20, 0) + 1), L$1)</f>
        <v>0</v>
      </c>
      <c r="X5" s="125"/>
      <c r="Z5" s="131"/>
      <c r="AA5" s="131"/>
      <c r="AB5" s="141"/>
      <c r="AC5" s="141"/>
    </row>
    <row r="6" spans="2:32" s="60" customFormat="1" ht="15" customHeight="1" x14ac:dyDescent="0.25">
      <c r="B6" s="128"/>
      <c r="C6" s="128"/>
      <c r="D6" s="128"/>
      <c r="E6" s="128"/>
      <c r="F6" s="128"/>
      <c r="G6" s="128"/>
      <c r="K6" s="126" t="str">
        <f>IF(K$4="","", J$8 &amp; IFERROR(HLOOKUP(F$1, Model!$P$20:$W$36, MATCH($B$19, Model!$P$2:$P$20, 0) + 1), F$1))</f>
        <v>CM7</v>
      </c>
      <c r="L6" s="126"/>
      <c r="M6" s="126" t="str">
        <f>IF(M$4="","", K$8 &amp; IFERROR(HLOOKUP(G$1, Model!$P$20:$W$36, MATCH($B$19, Model!$P$2:$P$20, 0) + 1), G$1))</f>
        <v>Dm7</v>
      </c>
      <c r="N6" s="126"/>
      <c r="O6" s="126" t="str">
        <f>IF(O$4="","", L$8 &amp; IFERROR(HLOOKUP(H$1, Model!$P$20:$W$36, MATCH($B$19, Model!$P$2:$P$20, 0) + 1), H$1))</f>
        <v>Em7</v>
      </c>
      <c r="P6" s="126"/>
      <c r="Q6" s="126" t="str">
        <f>IF(Q$4="","", M$8 &amp; IFERROR(HLOOKUP(I$1, Model!$P$20:$W$36, MATCH($B$19, Model!$P$2:$P$20, 0) + 1), I$1))</f>
        <v>FM7</v>
      </c>
      <c r="R6" s="126"/>
      <c r="S6" s="126" t="str">
        <f>IF(S$4="","", N$8 &amp; IFERROR(HLOOKUP(J$1, Model!$P$20:$W$36, MATCH($B$19, Model!$P$2:$P$20, 0) + 1), J$1))</f>
        <v>G7</v>
      </c>
      <c r="T6" s="126"/>
      <c r="U6" s="126" t="str">
        <f>IF(U$4="","", O$8 &amp; IFERROR(HLOOKUP(K$1, Model!$P$20:$W$36, MATCH($B$19, Model!$P$2:$P$20, 0) + 1), K$1))</f>
        <v>Am7</v>
      </c>
      <c r="V6" s="126"/>
      <c r="W6" s="126" t="str">
        <f>IF(W$4="","", P$8 &amp; IFERROR(HLOOKUP(L$1, Model!$P$20:$W$36, MATCH($B$19, Model!$P$2:$P$20, 0) + 1), L$1))</f>
        <v>Bm7ø</v>
      </c>
      <c r="X6" s="126"/>
      <c r="Z6" s="131"/>
      <c r="AA6" s="131"/>
      <c r="AB6" s="141"/>
      <c r="AC6" s="141"/>
    </row>
    <row r="7" spans="2:32" s="61" customFormat="1" ht="10.5" customHeight="1" x14ac:dyDescent="0.2">
      <c r="B7" s="128"/>
      <c r="C7" s="128"/>
      <c r="D7" s="128"/>
      <c r="E7" s="128"/>
      <c r="F7" s="128"/>
      <c r="G7" s="128"/>
      <c r="J7" s="95"/>
      <c r="K7" s="95"/>
      <c r="L7" s="95"/>
      <c r="M7" s="95"/>
      <c r="N7" s="95"/>
      <c r="O7" s="95"/>
      <c r="P7" s="95"/>
      <c r="Z7" s="131"/>
      <c r="AA7" s="131"/>
      <c r="AB7" s="141"/>
      <c r="AC7" s="141"/>
    </row>
    <row r="8" spans="2:32" ht="31.5" customHeight="1" x14ac:dyDescent="0.25">
      <c r="B8" s="128"/>
      <c r="C8" s="128"/>
      <c r="D8" s="128"/>
      <c r="E8" s="128"/>
      <c r="F8" s="128"/>
      <c r="G8" s="128"/>
      <c r="H8" s="129" t="s">
        <v>23</v>
      </c>
      <c r="I8" s="129"/>
      <c r="J8" s="73" t="str">
        <f>Model!I24</f>
        <v>C</v>
      </c>
      <c r="K8" s="74" t="str">
        <f>IF(Model!I22=0, "", Model!J24)</f>
        <v>D</v>
      </c>
      <c r="L8" s="75" t="str">
        <f>IF(Model!J22=0, "", Model!K24)</f>
        <v>E</v>
      </c>
      <c r="M8" s="76" t="str">
        <f>IF(Model!K22=0, "", Model!L24)</f>
        <v>F</v>
      </c>
      <c r="N8" s="77" t="str">
        <f>IF(Model!L22=0, "", Model!M24)</f>
        <v>G</v>
      </c>
      <c r="O8" s="78" t="str">
        <f>IF(Model!M22=0, "", Model!N24)</f>
        <v>A</v>
      </c>
      <c r="P8" s="79" t="str">
        <f>IF(Model!N22=0, "", Model!O24)</f>
        <v>B</v>
      </c>
      <c r="S8" s="130" t="s">
        <v>19</v>
      </c>
      <c r="T8" s="130"/>
      <c r="U8" s="130"/>
      <c r="V8" s="98" t="str">
        <f>IF(Model!I22=1, "h", IF(Model!I22=2, "W", IF(Model!I22=3, "W+h", IF(Model!I22=4, "WW", IF(Model!I22=0, "", Model!I22)))))</f>
        <v>W</v>
      </c>
      <c r="W8" s="80" t="str">
        <f>IF(Model!J22=1, "h", IF(Model!J22=2, "W", IF(Model!J22=3, "W+h", IF(Model!J22=4, "WW", IF(Model!J22=0, "", Model!J22)))))</f>
        <v>W</v>
      </c>
      <c r="X8" s="81" t="str">
        <f>IF(Model!K22=1, "h", IF(Model!K22=2, "W", IF(Model!K22=3, "W+h", IF(Model!K22=4, "WW", IF(Model!K22=0, "", Model!K22)))))</f>
        <v>h</v>
      </c>
      <c r="Y8" s="82" t="str">
        <f>IF(Model!L22=1, "h", IF(Model!L22=2, "W", IF(Model!L22=3, "W+h",IF(Model!L22=4, "WW", IF(Model!L22=0, "", Model!L22)))))</f>
        <v>W</v>
      </c>
      <c r="Z8" s="83" t="str">
        <f>IF(Model!M22=1, "h", IF(Model!M22=2, "W", IF(Model!M22=3, "W+h",IF(Model!M22=4, "WW", IF(Model!M22=0, "", Model!M22)))))</f>
        <v>W</v>
      </c>
      <c r="AA8" s="84" t="str">
        <f>IF(Model!N22=1, "h", IF(Model!N22=2, "W", IF(Model!N22=3, "W+h", IF(Model!N22=4, "WW", IF(Model!N22=0, "", Model!N22)))))</f>
        <v>W</v>
      </c>
      <c r="AB8" s="85" t="str">
        <f>IF(Model!O22=1, "h", IF(Model!O22=2, "W", IF(Model!O22=3, "W+h",IF(Model!O22=4, "WW", IF(Model!O22=0, "", Model!O22)))))</f>
        <v>h</v>
      </c>
      <c r="AE8" s="133" t="s">
        <v>2</v>
      </c>
      <c r="AF8" s="133"/>
    </row>
    <row r="9" spans="2:32" ht="21" customHeight="1" x14ac:dyDescent="0.45">
      <c r="B9" s="93" t="s">
        <v>13</v>
      </c>
      <c r="C9" s="93" t="s">
        <v>17</v>
      </c>
      <c r="D9" s="37"/>
      <c r="E9" s="138">
        <f>IF($AB$4, 24-E$1, E$1)</f>
        <v>0</v>
      </c>
      <c r="F9" s="140">
        <f>IF($AB$4, 24-F$1, F$1)</f>
        <v>1</v>
      </c>
      <c r="G9" s="50">
        <f>IF($AB$4, 24-G$1, G$1)</f>
        <v>2</v>
      </c>
      <c r="H9" s="48">
        <f>IF($AB$4, 24-H$1, H$1)</f>
        <v>3</v>
      </c>
      <c r="I9" s="50">
        <f>IF($AB$4, 24-I$1, I$1)</f>
        <v>4</v>
      </c>
      <c r="J9" s="48">
        <f>IF($AB$4, 24-J$1, J$1)</f>
        <v>5</v>
      </c>
      <c r="K9" s="50">
        <f>IF($AB$4, 24-K$1, K$1)</f>
        <v>6</v>
      </c>
      <c r="L9" s="48">
        <f>IF($AB$4, 24-L$1, L$1)</f>
        <v>7</v>
      </c>
      <c r="M9" s="50">
        <f>IF($AB$4, 24-M$1, M$1)</f>
        <v>8</v>
      </c>
      <c r="N9" s="48">
        <f>IF($AB$4, 24-N$1, N$1)</f>
        <v>9</v>
      </c>
      <c r="O9" s="50">
        <f>IF($AB$4, 24-O$1, O$1)</f>
        <v>10</v>
      </c>
      <c r="P9" s="50">
        <f>IF($AB$4, 24-P$1, P$1)</f>
        <v>11</v>
      </c>
      <c r="Q9" s="49">
        <f>IF($AB$4, 24-Q$1, Q$1)</f>
        <v>12</v>
      </c>
      <c r="R9" s="50">
        <f>IF($AB$4, 24-R$1, R$1)</f>
        <v>13</v>
      </c>
      <c r="S9" s="50">
        <f>IF($AB$4, 24-S$1, S$1)</f>
        <v>14</v>
      </c>
      <c r="T9" s="48">
        <f>IF($AB$4, 24-T$1, T$1)</f>
        <v>15</v>
      </c>
      <c r="U9" s="50">
        <f>IF($AB$4, 24-U$1, U$1)</f>
        <v>16</v>
      </c>
      <c r="V9" s="48">
        <f>IF($AB$4, 24-V$1, V$1)</f>
        <v>17</v>
      </c>
      <c r="W9" s="50">
        <f>IF($AB$4, 24-W$1, W$1)</f>
        <v>18</v>
      </c>
      <c r="X9" s="48">
        <f>IF($AB$4, 24-X$1, X$1)</f>
        <v>19</v>
      </c>
      <c r="Y9" s="50">
        <f>IF($AB$4, 24-Y$1, Y$1)</f>
        <v>20</v>
      </c>
      <c r="Z9" s="48">
        <f>IF($AB$4, 24-Z$1, Z$1)</f>
        <v>21</v>
      </c>
      <c r="AA9" s="50">
        <f>IF($AB$4, 24-AA$1, AA$1)</f>
        <v>22</v>
      </c>
      <c r="AB9" s="50">
        <f>IF($AB$4, 24-AB$1, AB$1)</f>
        <v>23</v>
      </c>
      <c r="AC9" s="55">
        <f>IF($AB$4, 24-AC$1, AC$1)</f>
        <v>24</v>
      </c>
      <c r="AE9" s="96" t="s">
        <v>10</v>
      </c>
      <c r="AF9" s="97" t="s">
        <v>35</v>
      </c>
    </row>
    <row r="10" spans="2:32" s="63" customFormat="1" ht="21" customHeight="1" x14ac:dyDescent="0.25">
      <c r="B10" s="132" t="s">
        <v>1</v>
      </c>
      <c r="C10" s="64" t="s">
        <v>18</v>
      </c>
      <c r="D10" s="2">
        <f>VLOOKUP(UPPER(Fretboards!C10), Model!$B$2:$D$41, 3)</f>
        <v>4</v>
      </c>
      <c r="E10" s="118" t="str">
        <f>IFERROR(HLOOKUP(MATCH($D10+E$9, Model!$I$23:$O$23, 0), Model!$I$20:$O$28, 5) &amp; " : " &amp; HLOOKUP(MATCH(MOD($D10+E$9, 12), Model!$I$23:$O$23, 0), Model!$I$20:$O$21, 2), "")</f>
        <v>E : 3</v>
      </c>
      <c r="F10" s="119" t="str">
        <f>IFERROR(HLOOKUP(MATCH(MOD($D10+F$9, 12), Model!$I$23:$O$23, 0), Model!$I$20:$O$28, 5) &amp; " : " &amp; HLOOKUP(MATCH(MOD($D10+F$9, 12), Model!$I$23:$O$23, 0), Model!$I$20:$O$21, 2), "")</f>
        <v>F : 4</v>
      </c>
      <c r="G10" s="56" t="str">
        <f>IFERROR(HLOOKUP(MATCH(MOD($D10+G$9, 12), Model!$I$23:$O$23, 0), Model!$I$20:$O$28, 5) &amp; " : " &amp; HLOOKUP(MATCH(MOD($D10+G$9, 12), Model!$I$23:$O$23, 0), Model!$I$20:$O$21, 2), "")</f>
        <v/>
      </c>
      <c r="H10" s="57" t="str">
        <f>IFERROR(HLOOKUP(MATCH(MOD($D10+H$9, 12), Model!$I$23:$O$23, 0), Model!$I$20:$O$28, 5) &amp; " : " &amp; HLOOKUP(MATCH(MOD($D10+H$9, 12), Model!$I$23:$O$23, 0), Model!$I$20:$O$21, 2), "")</f>
        <v>G : 5</v>
      </c>
      <c r="I10" s="56" t="str">
        <f>IFERROR(HLOOKUP(MATCH(MOD($D10+I$9, 12), Model!$I$23:$O$23, 0), Model!$I$20:$O$28, 5) &amp; " : " &amp; HLOOKUP(MATCH(MOD($D10+I$9, 12), Model!$I$23:$O$23, 0), Model!$I$20:$O$21, 2), "")</f>
        <v/>
      </c>
      <c r="J10" s="57" t="str">
        <f>IFERROR(HLOOKUP(MATCH(MOD($D10+J$9, 12), Model!$I$23:$O$23, 0), Model!$I$20:$O$28, 5) &amp; " : " &amp; HLOOKUP(MATCH(MOD($D10+J$9, 12), Model!$I$23:$O$23, 0), Model!$I$20:$O$21, 2), "")</f>
        <v>A : 6</v>
      </c>
      <c r="K10" s="56" t="str">
        <f>IFERROR(HLOOKUP(MATCH(MOD($D10+K$9, 12), Model!$I$23:$O$23, 0), Model!$I$20:$O$28, 5) &amp; " : " &amp; HLOOKUP(MATCH(MOD($D10+K$9, 12), Model!$I$23:$O$23, 0), Model!$I$20:$O$21, 2), "")</f>
        <v/>
      </c>
      <c r="L10" s="57" t="str">
        <f>IFERROR(HLOOKUP(MATCH(MOD($D10+L$9, 12), Model!$I$23:$O$23, 0), Model!$I$20:$O$28, 5) &amp; " : " &amp; HLOOKUP(MATCH(MOD($D10+L$9, 12), Model!$I$23:$O$23, 0), Model!$I$20:$O$21, 2), "")</f>
        <v>B : 7</v>
      </c>
      <c r="M10" s="56" t="str">
        <f>IFERROR(HLOOKUP(MATCH(MOD($D10+M$9, 12), Model!$I$23:$O$23, 0), Model!$I$20:$O$28, 5) &amp; " : " &amp; HLOOKUP(MATCH(MOD($D10+M$9, 12), Model!$I$23:$O$23, 0), Model!$I$20:$O$21, 2), "")</f>
        <v>C : 1</v>
      </c>
      <c r="N10" s="57" t="str">
        <f>IFERROR(HLOOKUP(MATCH(MOD($D10+N$9, 12), Model!$I$23:$O$23, 0), Model!$I$20:$O$28, 5) &amp; " : " &amp; HLOOKUP(MATCH(MOD($D10+N$9, 12), Model!$I$23:$O$23, 0), Model!$I$20:$O$21, 2), "")</f>
        <v/>
      </c>
      <c r="O10" s="56" t="str">
        <f>IFERROR(HLOOKUP(MATCH(MOD($D10+O$9, 12), Model!$I$23:$O$23, 0), Model!$I$20:$O$28, 5) &amp; " : " &amp; HLOOKUP(MATCH(MOD($D10+O$9, 12), Model!$I$23:$O$23, 0), Model!$I$20:$O$21, 2), "")</f>
        <v>D : 2</v>
      </c>
      <c r="P10" s="56" t="str">
        <f>IFERROR(HLOOKUP(MATCH(MOD($D10+P$9, 12), Model!$I$23:$O$23, 0), Model!$I$20:$O$28, 5) &amp; " : " &amp; HLOOKUP(MATCH(MOD($D10+P$9, 12), Model!$I$23:$O$23, 0), Model!$I$20:$O$21, 2), "")</f>
        <v/>
      </c>
      <c r="Q10" s="58" t="str">
        <f>IFERROR(HLOOKUP(MATCH(MOD($D10+Q$9, 12), Model!$I$23:$O$23, 0), Model!$I$20:$O$28, 5) &amp; " : " &amp; HLOOKUP(MATCH(MOD($D10+Q$9, 12), Model!$I$23:$O$23, 0), Model!$I$20:$O$21, 2), "")</f>
        <v>E : 3</v>
      </c>
      <c r="R10" s="56" t="str">
        <f>IFERROR(HLOOKUP(MATCH(MOD($D10+R$9, 12), Model!$I$23:$O$23, 0), Model!$I$20:$O$28, 5) &amp; " : " &amp; HLOOKUP(MATCH(MOD($D10+R$9, 12), Model!$I$23:$O$23, 0), Model!$I$20:$O$21, 2), "")</f>
        <v>F : 4</v>
      </c>
      <c r="S10" s="56" t="str">
        <f>IFERROR(HLOOKUP(MATCH(MOD($D10+S$9, 12), Model!$I$23:$O$23, 0), Model!$I$20:$O$28, 5) &amp; " : " &amp; HLOOKUP(MATCH(MOD($D10+S$9, 12), Model!$I$23:$O$23, 0), Model!$I$20:$O$21, 2), "")</f>
        <v/>
      </c>
      <c r="T10" s="57" t="str">
        <f>IFERROR(HLOOKUP(MATCH(MOD($D10+T$9, 12), Model!$I$23:$O$23, 0), Model!$I$20:$O$28, 5) &amp; " : " &amp; HLOOKUP(MATCH(MOD($D10+T$9, 12), Model!$I$23:$O$23, 0), Model!$I$20:$O$21, 2), "")</f>
        <v>G : 5</v>
      </c>
      <c r="U10" s="56" t="str">
        <f>IFERROR(HLOOKUP(MATCH(MOD($D10+U$9, 12), Model!$I$23:$O$23, 0), Model!$I$20:$O$28, 5) &amp; " : " &amp; HLOOKUP(MATCH(MOD($D10+U$9, 12), Model!$I$23:$O$23, 0), Model!$I$20:$O$21, 2), "")</f>
        <v/>
      </c>
      <c r="V10" s="57" t="str">
        <f>IFERROR(HLOOKUP(MATCH(MOD($D10+V$9, 12), Model!$I$23:$O$23, 0), Model!$I$20:$O$28, 5) &amp; " : " &amp; HLOOKUP(MATCH(MOD($D10+V$9, 12), Model!$I$23:$O$23, 0), Model!$I$20:$O$21, 2), "")</f>
        <v>A : 6</v>
      </c>
      <c r="W10" s="56" t="str">
        <f>IFERROR(HLOOKUP(MATCH(MOD($D10+W$9, 12), Model!$I$23:$O$23, 0), Model!$I$20:$O$28, 5) &amp; " : " &amp; HLOOKUP(MATCH(MOD($D10+W$9, 12), Model!$I$23:$O$23, 0), Model!$I$20:$O$21, 2), "")</f>
        <v/>
      </c>
      <c r="X10" s="57" t="str">
        <f>IFERROR(HLOOKUP(MATCH(MOD($D10+X$9, 12), Model!$I$23:$O$23, 0), Model!$I$20:$O$28, 5) &amp; " : " &amp; HLOOKUP(MATCH(MOD($D10+X$9, 12), Model!$I$23:$O$23, 0), Model!$I$20:$O$21, 2), "")</f>
        <v>B : 7</v>
      </c>
      <c r="Y10" s="56" t="str">
        <f>IFERROR(HLOOKUP(MATCH(MOD($D10+Y$9, 12), Model!$I$23:$O$23, 0), Model!$I$20:$O$28, 5) &amp; " : " &amp; HLOOKUP(MATCH(MOD($D10+Y$9, 12), Model!$I$23:$O$23, 0), Model!$I$20:$O$21, 2), "")</f>
        <v>C : 1</v>
      </c>
      <c r="Z10" s="57" t="str">
        <f>IFERROR(HLOOKUP(MATCH(MOD($D10+Z$9, 12), Model!$I$23:$O$23, 0), Model!$I$20:$O$28, 5) &amp; " : " &amp; HLOOKUP(MATCH(MOD($D10+Z$9, 12), Model!$I$23:$O$23, 0), Model!$I$20:$O$21, 2), "")</f>
        <v/>
      </c>
      <c r="AA10" s="56" t="str">
        <f>IFERROR(HLOOKUP(MATCH(MOD($D10+AA$9, 12), Model!$I$23:$O$23, 0), Model!$I$20:$O$28, 5) &amp; " : " &amp; HLOOKUP(MATCH(MOD($D10+AA$9, 12), Model!$I$23:$O$23, 0), Model!$I$20:$O$21, 2), "")</f>
        <v>D : 2</v>
      </c>
      <c r="AB10" s="56" t="str">
        <f>IFERROR(HLOOKUP(MATCH(MOD($D10+AB$9, 12), Model!$I$23:$O$23, 0), Model!$I$20:$O$28, 5) &amp; " : " &amp; HLOOKUP(MATCH(MOD($D10+AB$9, 12), Model!$I$23:$O$23, 0), Model!$I$20:$O$21, 2), "")</f>
        <v/>
      </c>
      <c r="AC10" s="58" t="str">
        <f>IFERROR(HLOOKUP(MATCH(MOD($D10+AC$9, 12), Model!$I$23:$O$23, 0), Model!$I$20:$O$28, 5) &amp; " : " &amp; HLOOKUP(MATCH(MOD($D10+AC$9, 12), Model!$I$23:$O$23, 0), Model!$I$20:$O$21, 2), "")</f>
        <v>E : 3</v>
      </c>
      <c r="AE10" s="88" t="s">
        <v>3</v>
      </c>
      <c r="AF10" s="120" t="b">
        <f>HLOOKUP(F$1, Model!$I$40:$O$56, MATCH($B$19, Model!$H$40:$H$56, 0))</f>
        <v>1</v>
      </c>
    </row>
    <row r="11" spans="2:32" s="63" customFormat="1" ht="21" customHeight="1" x14ac:dyDescent="0.25">
      <c r="B11" s="132"/>
      <c r="C11" s="64" t="s">
        <v>16</v>
      </c>
      <c r="D11" s="2">
        <f>VLOOKUP(UPPER(Fretboards!C11), Model!$B$2:$D$41, 3)</f>
        <v>11</v>
      </c>
      <c r="E11" s="118" t="str">
        <f>IFERROR(HLOOKUP(MATCH(MOD($D11+E$9, 12), Model!$I$23:$O$23, 0), Model!$I$20:$O$28, 5) &amp; " : " &amp; HLOOKUP(MATCH(MOD($D11+E$9, 12), Model!$I$23:$O$23, 0), Model!$I$20:$O$21, 2), "")</f>
        <v>B : 7</v>
      </c>
      <c r="F11" s="119" t="str">
        <f>IFERROR(HLOOKUP(MATCH(MOD($D11+F$9, 12), Model!$I$23:$O$23, 0), Model!$I$20:$O$28, 5) &amp; " : " &amp; HLOOKUP(MATCH(MOD($D11+F$9, 12), Model!$I$23:$O$23, 0), Model!$I$20:$O$21, 2), "")</f>
        <v>C : 1</v>
      </c>
      <c r="G11" s="56" t="str">
        <f>IFERROR(HLOOKUP(MATCH(MOD($D11+G$9, 12), Model!$I$23:$O$23, 0), Model!$I$20:$O$28, 5) &amp; " : " &amp; HLOOKUP(MATCH(MOD($D11+G$9, 12), Model!$I$23:$O$23, 0), Model!$I$20:$O$21, 2), "")</f>
        <v/>
      </c>
      <c r="H11" s="57" t="str">
        <f>IFERROR(HLOOKUP(MATCH(MOD($D11+H$9, 12), Model!$I$23:$O$23, 0), Model!$I$20:$O$28, 5) &amp; " : " &amp; HLOOKUP(MATCH(MOD($D11+H$9, 12), Model!$I$23:$O$23, 0), Model!$I$20:$O$21, 2), "")</f>
        <v>D : 2</v>
      </c>
      <c r="I11" s="56" t="str">
        <f>IFERROR(HLOOKUP(MATCH(MOD($D11+I$9, 12), Model!$I$23:$O$23, 0), Model!$I$20:$O$28, 5) &amp; " : " &amp; HLOOKUP(MATCH(MOD($D11+I$9, 12), Model!$I$23:$O$23, 0), Model!$I$20:$O$21, 2), "")</f>
        <v/>
      </c>
      <c r="J11" s="57" t="str">
        <f>IFERROR(HLOOKUP(MATCH(MOD($D11+J$9, 12), Model!$I$23:$O$23, 0), Model!$I$20:$O$28, 5) &amp; " : " &amp; HLOOKUP(MATCH(MOD($D11+J$9, 12), Model!$I$23:$O$23, 0), Model!$I$20:$O$21, 2), "")</f>
        <v>E : 3</v>
      </c>
      <c r="K11" s="56" t="str">
        <f>IFERROR(HLOOKUP(MATCH(MOD($D11+K$9, 12), Model!$I$23:$O$23, 0), Model!$I$20:$O$28, 5) &amp; " : " &amp; HLOOKUP(MATCH(MOD($D11+K$9, 12), Model!$I$23:$O$23, 0), Model!$I$20:$O$21, 2), "")</f>
        <v>F : 4</v>
      </c>
      <c r="L11" s="57" t="str">
        <f>IFERROR(HLOOKUP(MATCH(MOD($D11+L$9, 12), Model!$I$23:$O$23, 0), Model!$I$20:$O$28, 5) &amp; " : " &amp; HLOOKUP(MATCH(MOD($D11+L$9, 12), Model!$I$23:$O$23, 0), Model!$I$20:$O$21, 2), "")</f>
        <v/>
      </c>
      <c r="M11" s="56" t="str">
        <f>IFERROR(HLOOKUP(MATCH(MOD($D11+M$9, 12), Model!$I$23:$O$23, 0), Model!$I$20:$O$28, 5) &amp; " : " &amp; HLOOKUP(MATCH(MOD($D11+M$9, 12), Model!$I$23:$O$23, 0), Model!$I$20:$O$21, 2), "")</f>
        <v>G : 5</v>
      </c>
      <c r="N11" s="57" t="str">
        <f>IFERROR(HLOOKUP(MATCH(MOD($D11+N$9, 12), Model!$I$23:$O$23, 0), Model!$I$20:$O$28, 5) &amp; " : " &amp; HLOOKUP(MATCH(MOD($D11+N$9, 12), Model!$I$23:$O$23, 0), Model!$I$20:$O$21, 2), "")</f>
        <v/>
      </c>
      <c r="O11" s="56" t="str">
        <f>IFERROR(HLOOKUP(MATCH(MOD($D11+O$9, 12), Model!$I$23:$O$23, 0), Model!$I$20:$O$28, 5) &amp; " : " &amp; HLOOKUP(MATCH(MOD($D11+O$9, 12), Model!$I$23:$O$23, 0), Model!$I$20:$O$21, 2), "")</f>
        <v>A : 6</v>
      </c>
      <c r="P11" s="56" t="str">
        <f>IFERROR(HLOOKUP(MATCH(MOD($D11+P$9, 12), Model!$I$23:$O$23, 0), Model!$I$20:$O$28, 5) &amp; " : " &amp; HLOOKUP(MATCH(MOD($D11+P$9, 12), Model!$I$23:$O$23, 0), Model!$I$20:$O$21, 2), "")</f>
        <v/>
      </c>
      <c r="Q11" s="58" t="str">
        <f>IFERROR(HLOOKUP(MATCH(MOD($D11+Q$9, 12), Model!$I$23:$O$23, 0), Model!$I$20:$O$28, 5) &amp; " : " &amp; HLOOKUP(MATCH(MOD($D11+Q$9, 12), Model!$I$23:$O$23, 0), Model!$I$20:$O$21, 2), "")</f>
        <v>B : 7</v>
      </c>
      <c r="R11" s="56" t="str">
        <f>IFERROR(HLOOKUP(MATCH(MOD($D11+R$9, 12), Model!$I$23:$O$23, 0), Model!$I$20:$O$28, 5) &amp; " : " &amp; HLOOKUP(MATCH(MOD($D11+R$9, 12), Model!$I$23:$O$23, 0), Model!$I$20:$O$21, 2), "")</f>
        <v>C : 1</v>
      </c>
      <c r="S11" s="56" t="str">
        <f>IFERROR(HLOOKUP(MATCH(MOD($D11+S$9, 12), Model!$I$23:$O$23, 0), Model!$I$20:$O$28, 5) &amp; " : " &amp; HLOOKUP(MATCH(MOD($D11+S$9, 12), Model!$I$23:$O$23, 0), Model!$I$20:$O$21, 2), "")</f>
        <v/>
      </c>
      <c r="T11" s="57" t="str">
        <f>IFERROR(HLOOKUP(MATCH(MOD($D11+T$9, 12), Model!$I$23:$O$23, 0), Model!$I$20:$O$28, 5) &amp; " : " &amp; HLOOKUP(MATCH(MOD($D11+T$9, 12), Model!$I$23:$O$23, 0), Model!$I$20:$O$21, 2), "")</f>
        <v>D : 2</v>
      </c>
      <c r="U11" s="56" t="str">
        <f>IFERROR(HLOOKUP(MATCH(MOD($D11+U$9, 12), Model!$I$23:$O$23, 0), Model!$I$20:$O$28, 5) &amp; " : " &amp; HLOOKUP(MATCH(MOD($D11+U$9, 12), Model!$I$23:$O$23, 0), Model!$I$20:$O$21, 2), "")</f>
        <v/>
      </c>
      <c r="V11" s="57" t="str">
        <f>IFERROR(HLOOKUP(MATCH(MOD($D11+V$9, 12), Model!$I$23:$O$23, 0), Model!$I$20:$O$28, 5) &amp; " : " &amp; HLOOKUP(MATCH(MOD($D11+V$9, 12), Model!$I$23:$O$23, 0), Model!$I$20:$O$21, 2), "")</f>
        <v>E : 3</v>
      </c>
      <c r="W11" s="56" t="str">
        <f>IFERROR(HLOOKUP(MATCH(MOD($D11+W$9, 12), Model!$I$23:$O$23, 0), Model!$I$20:$O$28, 5) &amp; " : " &amp; HLOOKUP(MATCH(MOD($D11+W$9, 12), Model!$I$23:$O$23, 0), Model!$I$20:$O$21, 2), "")</f>
        <v>F : 4</v>
      </c>
      <c r="X11" s="57" t="str">
        <f>IFERROR(HLOOKUP(MATCH(MOD($D11+X$9, 12), Model!$I$23:$O$23, 0), Model!$I$20:$O$28, 5) &amp; " : " &amp; HLOOKUP(MATCH(MOD($D11+X$9, 12), Model!$I$23:$O$23, 0), Model!$I$20:$O$21, 2), "")</f>
        <v/>
      </c>
      <c r="Y11" s="56" t="str">
        <f>IFERROR(HLOOKUP(MATCH(MOD($D11+Y$9, 12), Model!$I$23:$O$23, 0), Model!$I$20:$O$28, 5) &amp; " : " &amp; HLOOKUP(MATCH(MOD($D11+Y$9, 12), Model!$I$23:$O$23, 0), Model!$I$20:$O$21, 2), "")</f>
        <v>G : 5</v>
      </c>
      <c r="Z11" s="57" t="str">
        <f>IFERROR(HLOOKUP(MATCH(MOD($D11+Z$9, 12), Model!$I$23:$O$23, 0), Model!$I$20:$O$28, 5) &amp; " : " &amp; HLOOKUP(MATCH(MOD($D11+Z$9, 12), Model!$I$23:$O$23, 0), Model!$I$20:$O$21, 2), "")</f>
        <v/>
      </c>
      <c r="AA11" s="56" t="str">
        <f>IFERROR(HLOOKUP(MATCH(MOD($D11+AA$9, 12), Model!$I$23:$O$23, 0), Model!$I$20:$O$28, 5) &amp; " : " &amp; HLOOKUP(MATCH(MOD($D11+AA$9, 12), Model!$I$23:$O$23, 0), Model!$I$20:$O$21, 2), "")</f>
        <v>A : 6</v>
      </c>
      <c r="AB11" s="56" t="str">
        <f>IFERROR(HLOOKUP(MATCH(MOD($D11+AB$9, 12), Model!$I$23:$O$23, 0), Model!$I$20:$O$28, 5) &amp; " : " &amp; HLOOKUP(MATCH(MOD($D11+AB$9, 12), Model!$I$23:$O$23, 0), Model!$I$20:$O$21, 2), "")</f>
        <v/>
      </c>
      <c r="AC11" s="58" t="str">
        <f>IFERROR(HLOOKUP(MATCH(MOD($D11+AC$9, 12), Model!$I$23:$O$23, 0), Model!$I$20:$O$28, 5) &amp; " : " &amp; HLOOKUP(MATCH(MOD($D11+AC$9, 12), Model!$I$23:$O$23, 0), Model!$I$20:$O$21, 2), "")</f>
        <v>B : 7</v>
      </c>
      <c r="AE11" s="89" t="s">
        <v>4</v>
      </c>
      <c r="AF11" s="120" t="b">
        <f>HLOOKUP(G$1, Model!$I$40:$O$56, MATCH($B$19, Model!$H$40:$H$56, 0))</f>
        <v>0</v>
      </c>
    </row>
    <row r="12" spans="2:32" s="63" customFormat="1" ht="21" customHeight="1" x14ac:dyDescent="0.25">
      <c r="B12" s="132"/>
      <c r="C12" s="64" t="s">
        <v>15</v>
      </c>
      <c r="D12" s="2">
        <f>VLOOKUP(UPPER(Fretboards!C12), Model!$B$2:$D$41, 3)</f>
        <v>7</v>
      </c>
      <c r="E12" s="118" t="str">
        <f>IFERROR(HLOOKUP(MATCH(MOD($D12+E$9, 12), Model!$I$23:$O$23, 0), Model!$I$20:$O$28, 5) &amp; " : " &amp; HLOOKUP(MATCH(MOD($D12+E$9, 12), Model!$I$23:$O$23, 0), Model!$I$20:$O$21, 2), "")</f>
        <v>G : 5</v>
      </c>
      <c r="F12" s="119" t="str">
        <f>IFERROR(HLOOKUP(MATCH(MOD($D12+F$9, 12), Model!$I$23:$O$23, 0), Model!$I$20:$O$28, 5) &amp; " : " &amp; HLOOKUP(MATCH(MOD($D12+F$9, 12), Model!$I$23:$O$23, 0), Model!$I$20:$O$21, 2), "")</f>
        <v/>
      </c>
      <c r="G12" s="56" t="str">
        <f>IFERROR(HLOOKUP(MATCH(MOD($D12+G$9, 12), Model!$I$23:$O$23, 0), Model!$I$20:$O$28, 5) &amp; " : " &amp; HLOOKUP(MATCH(MOD($D12+G$9, 12), Model!$I$23:$O$23, 0), Model!$I$20:$O$21, 2), "")</f>
        <v>A : 6</v>
      </c>
      <c r="H12" s="57" t="str">
        <f>IFERROR(HLOOKUP(MATCH(MOD($D12+H$9, 12), Model!$I$23:$O$23, 0), Model!$I$20:$O$28, 5) &amp; " : " &amp; HLOOKUP(MATCH(MOD($D12+H$9, 12), Model!$I$23:$O$23, 0), Model!$I$20:$O$21, 2), "")</f>
        <v/>
      </c>
      <c r="I12" s="56" t="str">
        <f>IFERROR(HLOOKUP(MATCH(MOD($D12+I$9, 12), Model!$I$23:$O$23, 0), Model!$I$20:$O$28, 5) &amp; " : " &amp; HLOOKUP(MATCH(MOD($D12+I$9, 12), Model!$I$23:$O$23, 0), Model!$I$20:$O$21, 2), "")</f>
        <v>B : 7</v>
      </c>
      <c r="J12" s="57" t="str">
        <f>IFERROR(HLOOKUP(MATCH(MOD($D12+J$9, 12), Model!$I$23:$O$23, 0), Model!$I$20:$O$28, 5) &amp; " : " &amp; HLOOKUP(MATCH(MOD($D12+J$9, 12), Model!$I$23:$O$23, 0), Model!$I$20:$O$21, 2), "")</f>
        <v>C : 1</v>
      </c>
      <c r="K12" s="56" t="str">
        <f>IFERROR(HLOOKUP(MATCH(MOD($D12+K$9, 12), Model!$I$23:$O$23, 0), Model!$I$20:$O$28, 5) &amp; " : " &amp; HLOOKUP(MATCH(MOD($D12+K$9, 12), Model!$I$23:$O$23, 0), Model!$I$20:$O$21, 2), "")</f>
        <v/>
      </c>
      <c r="L12" s="57" t="str">
        <f>IFERROR(HLOOKUP(MATCH(MOD($D12+L$9, 12), Model!$I$23:$O$23, 0), Model!$I$20:$O$28, 5) &amp; " : " &amp; HLOOKUP(MATCH(MOD($D12+L$9, 12), Model!$I$23:$O$23, 0), Model!$I$20:$O$21, 2), "")</f>
        <v>D : 2</v>
      </c>
      <c r="M12" s="56" t="str">
        <f>IFERROR(HLOOKUP(MATCH(MOD($D12+M$9, 12), Model!$I$23:$O$23, 0), Model!$I$20:$O$28, 5) &amp; " : " &amp; HLOOKUP(MATCH(MOD($D12+M$9, 12), Model!$I$23:$O$23, 0), Model!$I$20:$O$21, 2), "")</f>
        <v/>
      </c>
      <c r="N12" s="57" t="str">
        <f>IFERROR(HLOOKUP(MATCH(MOD($D12+N$9, 12), Model!$I$23:$O$23, 0), Model!$I$20:$O$28, 5) &amp; " : " &amp; HLOOKUP(MATCH(MOD($D12+N$9, 12), Model!$I$23:$O$23, 0), Model!$I$20:$O$21, 2), "")</f>
        <v>E : 3</v>
      </c>
      <c r="O12" s="56" t="str">
        <f>IFERROR(HLOOKUP(MATCH(MOD($D12+O$9, 12), Model!$I$23:$O$23, 0), Model!$I$20:$O$28, 5) &amp; " : " &amp; HLOOKUP(MATCH(MOD($D12+O$9, 12), Model!$I$23:$O$23, 0), Model!$I$20:$O$21, 2), "")</f>
        <v>F : 4</v>
      </c>
      <c r="P12" s="56" t="str">
        <f>IFERROR(HLOOKUP(MATCH(MOD($D12+P$9, 12), Model!$I$23:$O$23, 0), Model!$I$20:$O$28, 5) &amp; " : " &amp; HLOOKUP(MATCH(MOD($D12+P$9, 12), Model!$I$23:$O$23, 0), Model!$I$20:$O$21, 2), "")</f>
        <v/>
      </c>
      <c r="Q12" s="58" t="str">
        <f>IFERROR(HLOOKUP(MATCH(MOD($D12+Q$9, 12), Model!$I$23:$O$23, 0), Model!$I$20:$O$28, 5) &amp; " : " &amp; HLOOKUP(MATCH(MOD($D12+Q$9, 12), Model!$I$23:$O$23, 0), Model!$I$20:$O$21, 2), "")</f>
        <v>G : 5</v>
      </c>
      <c r="R12" s="56" t="str">
        <f>IFERROR(HLOOKUP(MATCH(MOD($D12+R$9, 12), Model!$I$23:$O$23, 0), Model!$I$20:$O$28, 5) &amp; " : " &amp; HLOOKUP(MATCH(MOD($D12+R$9, 12), Model!$I$23:$O$23, 0), Model!$I$20:$O$21, 2), "")</f>
        <v/>
      </c>
      <c r="S12" s="56" t="str">
        <f>IFERROR(HLOOKUP(MATCH(MOD($D12+S$9, 12), Model!$I$23:$O$23, 0), Model!$I$20:$O$28, 5) &amp; " : " &amp; HLOOKUP(MATCH(MOD($D12+S$9, 12), Model!$I$23:$O$23, 0), Model!$I$20:$O$21, 2), "")</f>
        <v>A : 6</v>
      </c>
      <c r="T12" s="57" t="str">
        <f>IFERROR(HLOOKUP(MATCH(MOD($D12+T$9, 12), Model!$I$23:$O$23, 0), Model!$I$20:$O$28, 5) &amp; " : " &amp; HLOOKUP(MATCH(MOD($D12+T$9, 12), Model!$I$23:$O$23, 0), Model!$I$20:$O$21, 2), "")</f>
        <v/>
      </c>
      <c r="U12" s="56" t="str">
        <f>IFERROR(HLOOKUP(MATCH(MOD($D12+U$9, 12), Model!$I$23:$O$23, 0), Model!$I$20:$O$28, 5) &amp; " : " &amp; HLOOKUP(MATCH(MOD($D12+U$9, 12), Model!$I$23:$O$23, 0), Model!$I$20:$O$21, 2), "")</f>
        <v>B : 7</v>
      </c>
      <c r="V12" s="57" t="str">
        <f>IFERROR(HLOOKUP(MATCH(MOD($D12+V$9, 12), Model!$I$23:$O$23, 0), Model!$I$20:$O$28, 5) &amp; " : " &amp; HLOOKUP(MATCH(MOD($D12+V$9, 12), Model!$I$23:$O$23, 0), Model!$I$20:$O$21, 2), "")</f>
        <v>C : 1</v>
      </c>
      <c r="W12" s="56" t="str">
        <f>IFERROR(HLOOKUP(MATCH(MOD($D12+W$9, 12), Model!$I$23:$O$23, 0), Model!$I$20:$O$28, 5) &amp; " : " &amp; HLOOKUP(MATCH(MOD($D12+W$9, 12), Model!$I$23:$O$23, 0), Model!$I$20:$O$21, 2), "")</f>
        <v/>
      </c>
      <c r="X12" s="57" t="str">
        <f>IFERROR(HLOOKUP(MATCH(MOD($D12+X$9, 12), Model!$I$23:$O$23, 0), Model!$I$20:$O$28, 5) &amp; " : " &amp; HLOOKUP(MATCH(MOD($D12+X$9, 12), Model!$I$23:$O$23, 0), Model!$I$20:$O$21, 2), "")</f>
        <v>D : 2</v>
      </c>
      <c r="Y12" s="56" t="str">
        <f>IFERROR(HLOOKUP(MATCH(MOD($D12+Y$9, 12), Model!$I$23:$O$23, 0), Model!$I$20:$O$28, 5) &amp; " : " &amp; HLOOKUP(MATCH(MOD($D12+Y$9, 12), Model!$I$23:$O$23, 0), Model!$I$20:$O$21, 2), "")</f>
        <v/>
      </c>
      <c r="Z12" s="57" t="str">
        <f>IFERROR(HLOOKUP(MATCH(MOD($D12+Z$9, 12), Model!$I$23:$O$23, 0), Model!$I$20:$O$28, 5) &amp; " : " &amp; HLOOKUP(MATCH(MOD($D12+Z$9, 12), Model!$I$23:$O$23, 0), Model!$I$20:$O$21, 2), "")</f>
        <v>E : 3</v>
      </c>
      <c r="AA12" s="56" t="str">
        <f>IFERROR(HLOOKUP(MATCH(MOD($D12+AA$9, 12), Model!$I$23:$O$23, 0), Model!$I$20:$O$28, 5) &amp; " : " &amp; HLOOKUP(MATCH(MOD($D12+AA$9, 12), Model!$I$23:$O$23, 0), Model!$I$20:$O$21, 2), "")</f>
        <v>F : 4</v>
      </c>
      <c r="AB12" s="56" t="str">
        <f>IFERROR(HLOOKUP(MATCH(MOD($D12+AB$9, 12), Model!$I$23:$O$23, 0), Model!$I$20:$O$28, 5) &amp; " : " &amp; HLOOKUP(MATCH(MOD($D12+AB$9, 12), Model!$I$23:$O$23, 0), Model!$I$20:$O$21, 2), "")</f>
        <v/>
      </c>
      <c r="AC12" s="58" t="str">
        <f>IFERROR(HLOOKUP(MATCH(MOD($D12+AC$9, 12), Model!$I$23:$O$23, 0), Model!$I$20:$O$28, 5) &amp; " : " &amp; HLOOKUP(MATCH(MOD($D12+AC$9, 12), Model!$I$23:$O$23, 0), Model!$I$20:$O$21, 2), "")</f>
        <v>G : 5</v>
      </c>
      <c r="AE12" s="89" t="s">
        <v>5</v>
      </c>
      <c r="AF12" s="120" t="b">
        <f>HLOOKUP(H$1, Model!$I$40:$O$56, MATCH($B$19, Model!$H$40:$H$56, 0))</f>
        <v>1</v>
      </c>
    </row>
    <row r="13" spans="2:32" s="63" customFormat="1" ht="21" customHeight="1" x14ac:dyDescent="0.25">
      <c r="B13" s="132"/>
      <c r="C13" s="64" t="s">
        <v>12</v>
      </c>
      <c r="D13" s="2">
        <f>VLOOKUP(UPPER(Fretboards!C13), Model!$B$2:$D$41, 3)</f>
        <v>2</v>
      </c>
      <c r="E13" s="118" t="str">
        <f>IFERROR(HLOOKUP(MATCH(MOD($D13+E$9, 12), Model!$I$23:$O$23, 0), Model!$I$20:$O$28, 5) &amp; " : " &amp; HLOOKUP(MATCH(MOD($D13+E$9, 12), Model!$I$23:$O$23, 0), Model!$I$20:$O$21, 2), "")</f>
        <v>D : 2</v>
      </c>
      <c r="F13" s="119" t="str">
        <f>IFERROR(HLOOKUP(MATCH(MOD($D13+F$9, 12), Model!$I$23:$O$23, 0), Model!$I$20:$O$28, 5) &amp; " : " &amp; HLOOKUP(MATCH(MOD($D13+F$9, 12), Model!$I$23:$O$23, 0), Model!$I$20:$O$21, 2), "")</f>
        <v/>
      </c>
      <c r="G13" s="56" t="str">
        <f>IFERROR(HLOOKUP(MATCH(MOD($D13+G$9, 12), Model!$I$23:$O$23, 0), Model!$I$20:$O$28, 5) &amp; " : " &amp; HLOOKUP(MATCH(MOD($D13+G$9, 12), Model!$I$23:$O$23, 0), Model!$I$20:$O$21, 2), "")</f>
        <v>E : 3</v>
      </c>
      <c r="H13" s="57" t="str">
        <f>IFERROR(HLOOKUP(MATCH(MOD($D13+H$9, 12), Model!$I$23:$O$23, 0), Model!$I$20:$O$28, 5) &amp; " : " &amp; HLOOKUP(MATCH(MOD($D13+H$9, 12), Model!$I$23:$O$23, 0), Model!$I$20:$O$21, 2), "")</f>
        <v>F : 4</v>
      </c>
      <c r="I13" s="56" t="str">
        <f>IFERROR(HLOOKUP(MATCH(MOD($D13+I$9, 12), Model!$I$23:$O$23, 0), Model!$I$20:$O$28, 5) &amp; " : " &amp; HLOOKUP(MATCH(MOD($D13+I$9, 12), Model!$I$23:$O$23, 0), Model!$I$20:$O$21, 2), "")</f>
        <v/>
      </c>
      <c r="J13" s="57" t="str">
        <f>IFERROR(HLOOKUP(MATCH(MOD($D13+J$9, 12), Model!$I$23:$O$23, 0), Model!$I$20:$O$28, 5) &amp; " : " &amp; HLOOKUP(MATCH(MOD($D13+J$9, 12), Model!$I$23:$O$23, 0), Model!$I$20:$O$21, 2), "")</f>
        <v>G : 5</v>
      </c>
      <c r="K13" s="56" t="str">
        <f>IFERROR(HLOOKUP(MATCH(MOD($D13+K$9, 12), Model!$I$23:$O$23, 0), Model!$I$20:$O$28, 5) &amp; " : " &amp; HLOOKUP(MATCH(MOD($D13+K$9, 12), Model!$I$23:$O$23, 0), Model!$I$20:$O$21, 2), "")</f>
        <v/>
      </c>
      <c r="L13" s="57" t="str">
        <f>IFERROR(HLOOKUP(MATCH(MOD($D13+L$9, 12), Model!$I$23:$O$23, 0), Model!$I$20:$O$28, 5) &amp; " : " &amp; HLOOKUP(MATCH(MOD($D13+L$9, 12), Model!$I$23:$O$23, 0), Model!$I$20:$O$21, 2), "")</f>
        <v>A : 6</v>
      </c>
      <c r="M13" s="56" t="str">
        <f>IFERROR(HLOOKUP(MATCH(MOD($D13+M$9, 12), Model!$I$23:$O$23, 0), Model!$I$20:$O$28, 5) &amp; " : " &amp; HLOOKUP(MATCH(MOD($D13+M$9, 12), Model!$I$23:$O$23, 0), Model!$I$20:$O$21, 2), "")</f>
        <v/>
      </c>
      <c r="N13" s="57" t="str">
        <f>IFERROR(HLOOKUP(MATCH(MOD($D13+N$9, 12), Model!$I$23:$O$23, 0), Model!$I$20:$O$28, 5) &amp; " : " &amp; HLOOKUP(MATCH(MOD($D13+N$9, 12), Model!$I$23:$O$23, 0), Model!$I$20:$O$21, 2), "")</f>
        <v>B : 7</v>
      </c>
      <c r="O13" s="56" t="str">
        <f>IFERROR(HLOOKUP(MATCH(MOD($D13+O$9, 12), Model!$I$23:$O$23, 0), Model!$I$20:$O$28, 5) &amp; " : " &amp; HLOOKUP(MATCH(MOD($D13+O$9, 12), Model!$I$23:$O$23, 0), Model!$I$20:$O$21, 2), "")</f>
        <v>C : 1</v>
      </c>
      <c r="P13" s="56" t="str">
        <f>IFERROR(HLOOKUP(MATCH(MOD($D13+P$9, 12), Model!$I$23:$O$23, 0), Model!$I$20:$O$28, 5) &amp; " : " &amp; HLOOKUP(MATCH(MOD($D13+P$9, 12), Model!$I$23:$O$23, 0), Model!$I$20:$O$21, 2), "")</f>
        <v/>
      </c>
      <c r="Q13" s="58" t="str">
        <f>IFERROR(HLOOKUP(MATCH(MOD($D13+Q$9, 12), Model!$I$23:$O$23, 0), Model!$I$20:$O$28, 5) &amp; " : " &amp; HLOOKUP(MATCH(MOD($D13+Q$9, 12), Model!$I$23:$O$23, 0), Model!$I$20:$O$21, 2), "")</f>
        <v>D : 2</v>
      </c>
      <c r="R13" s="56" t="str">
        <f>IFERROR(HLOOKUP(MATCH(MOD($D13+R$9, 12), Model!$I$23:$O$23, 0), Model!$I$20:$O$28, 5) &amp; " : " &amp; HLOOKUP(MATCH(MOD($D13+R$9, 12), Model!$I$23:$O$23, 0), Model!$I$20:$O$21, 2), "")</f>
        <v/>
      </c>
      <c r="S13" s="56" t="str">
        <f>IFERROR(HLOOKUP(MATCH(MOD($D13+S$9, 12), Model!$I$23:$O$23, 0), Model!$I$20:$O$28, 5) &amp; " : " &amp; HLOOKUP(MATCH(MOD($D13+S$9, 12), Model!$I$23:$O$23, 0), Model!$I$20:$O$21, 2), "")</f>
        <v>E : 3</v>
      </c>
      <c r="T13" s="57" t="str">
        <f>IFERROR(HLOOKUP(MATCH(MOD($D13+T$9, 12), Model!$I$23:$O$23, 0), Model!$I$20:$O$28, 5) &amp; " : " &amp; HLOOKUP(MATCH(MOD($D13+T$9, 12), Model!$I$23:$O$23, 0), Model!$I$20:$O$21, 2), "")</f>
        <v>F : 4</v>
      </c>
      <c r="U13" s="56" t="str">
        <f>IFERROR(HLOOKUP(MATCH(MOD($D13+U$9, 12), Model!$I$23:$O$23, 0), Model!$I$20:$O$28, 5) &amp; " : " &amp; HLOOKUP(MATCH(MOD($D13+U$9, 12), Model!$I$23:$O$23, 0), Model!$I$20:$O$21, 2), "")</f>
        <v/>
      </c>
      <c r="V13" s="57" t="str">
        <f>IFERROR(HLOOKUP(MATCH(MOD($D13+V$9, 12), Model!$I$23:$O$23, 0), Model!$I$20:$O$28, 5) &amp; " : " &amp; HLOOKUP(MATCH(MOD($D13+V$9, 12), Model!$I$23:$O$23, 0), Model!$I$20:$O$21, 2), "")</f>
        <v>G : 5</v>
      </c>
      <c r="W13" s="56" t="str">
        <f>IFERROR(HLOOKUP(MATCH(MOD($D13+W$9, 12), Model!$I$23:$O$23, 0), Model!$I$20:$O$28, 5) &amp; " : " &amp; HLOOKUP(MATCH(MOD($D13+W$9, 12), Model!$I$23:$O$23, 0), Model!$I$20:$O$21, 2), "")</f>
        <v/>
      </c>
      <c r="X13" s="57" t="str">
        <f>IFERROR(HLOOKUP(MATCH(MOD($D13+X$9, 12), Model!$I$23:$O$23, 0), Model!$I$20:$O$28, 5) &amp; " : " &amp; HLOOKUP(MATCH(MOD($D13+X$9, 12), Model!$I$23:$O$23, 0), Model!$I$20:$O$21, 2), "")</f>
        <v>A : 6</v>
      </c>
      <c r="Y13" s="56" t="str">
        <f>IFERROR(HLOOKUP(MATCH(MOD($D13+Y$9, 12), Model!$I$23:$O$23, 0), Model!$I$20:$O$28, 5) &amp; " : " &amp; HLOOKUP(MATCH(MOD($D13+Y$9, 12), Model!$I$23:$O$23, 0), Model!$I$20:$O$21, 2), "")</f>
        <v/>
      </c>
      <c r="Z13" s="57" t="str">
        <f>IFERROR(HLOOKUP(MATCH(MOD($D13+Z$9, 12), Model!$I$23:$O$23, 0), Model!$I$20:$O$28, 5) &amp; " : " &amp; HLOOKUP(MATCH(MOD($D13+Z$9, 12), Model!$I$23:$O$23, 0), Model!$I$20:$O$21, 2), "")</f>
        <v>B : 7</v>
      </c>
      <c r="AA13" s="56" t="str">
        <f>IFERROR(HLOOKUP(MATCH(MOD($D13+AA$9, 12), Model!$I$23:$O$23, 0), Model!$I$20:$O$28, 5) &amp; " : " &amp; HLOOKUP(MATCH(MOD($D13+AA$9, 12), Model!$I$23:$O$23, 0), Model!$I$20:$O$21, 2), "")</f>
        <v>C : 1</v>
      </c>
      <c r="AB13" s="56" t="str">
        <f>IFERROR(HLOOKUP(MATCH(MOD($D13+AB$9, 12), Model!$I$23:$O$23, 0), Model!$I$20:$O$28, 5) &amp; " : " &amp; HLOOKUP(MATCH(MOD($D13+AB$9, 12), Model!$I$23:$O$23, 0), Model!$I$20:$O$21, 2), "")</f>
        <v/>
      </c>
      <c r="AC13" s="58" t="str">
        <f>IFERROR(HLOOKUP(MATCH(MOD($D13+AC$9, 12), Model!$I$23:$O$23, 0), Model!$I$20:$O$28, 5) &amp; " : " &amp; HLOOKUP(MATCH(MOD($D13+AC$9, 12), Model!$I$23:$O$23, 0), Model!$I$20:$O$21, 2), "")</f>
        <v>D : 2</v>
      </c>
      <c r="AE13" s="89" t="s">
        <v>6</v>
      </c>
      <c r="AF13" s="120" t="b">
        <f>HLOOKUP(I$1, Model!$I$40:$O$56, MATCH($B$19, Model!$H$40:$H$56, 0))</f>
        <v>0</v>
      </c>
    </row>
    <row r="14" spans="2:32" s="63" customFormat="1" ht="21" customHeight="1" x14ac:dyDescent="0.25">
      <c r="B14" s="132"/>
      <c r="C14" s="64" t="s">
        <v>14</v>
      </c>
      <c r="D14" s="2">
        <f>VLOOKUP(UPPER(Fretboards!C14), Model!$B$2:$D$41, 3)</f>
        <v>9</v>
      </c>
      <c r="E14" s="118" t="str">
        <f>IFERROR(HLOOKUP(MATCH(MOD($D14+E$9, 12), Model!$I$23:$O$23, 0), Model!$I$20:$O$28, 5) &amp; " : " &amp; HLOOKUP(MATCH(MOD($D14+E$9, 12), Model!$I$23:$O$23, 0), Model!$I$20:$O$21, 2), "")</f>
        <v>A : 6</v>
      </c>
      <c r="F14" s="119" t="str">
        <f>IFERROR(HLOOKUP(MATCH(MOD($D14+F$9, 12), Model!$I$23:$O$23, 0), Model!$I$20:$O$28, 5) &amp; " : " &amp; HLOOKUP(MATCH(MOD($D14+F$9, 12), Model!$I$23:$O$23, 0), Model!$I$20:$O$21, 2), "")</f>
        <v/>
      </c>
      <c r="G14" s="56" t="str">
        <f>IFERROR(HLOOKUP(MATCH(MOD($D14+G$9, 12), Model!$I$23:$O$23, 0), Model!$I$20:$O$28, 5) &amp; " : " &amp; HLOOKUP(MATCH(MOD($D14+G$9, 12), Model!$I$23:$O$23, 0), Model!$I$20:$O$21, 2), "")</f>
        <v>B : 7</v>
      </c>
      <c r="H14" s="57" t="str">
        <f>IFERROR(HLOOKUP(MATCH(MOD($D14+H$9, 12), Model!$I$23:$O$23, 0), Model!$I$20:$O$28, 5) &amp; " : " &amp; HLOOKUP(MATCH(MOD($D14+H$9, 12), Model!$I$23:$O$23, 0), Model!$I$20:$O$21, 2), "")</f>
        <v>C : 1</v>
      </c>
      <c r="I14" s="56" t="str">
        <f>IFERROR(HLOOKUP(MATCH(MOD($D14+I$9, 12), Model!$I$23:$O$23, 0), Model!$I$20:$O$28, 5) &amp; " : " &amp; HLOOKUP(MATCH(MOD($D14+I$9, 12), Model!$I$23:$O$23, 0), Model!$I$20:$O$21, 2), "")</f>
        <v/>
      </c>
      <c r="J14" s="57" t="str">
        <f>IFERROR(HLOOKUP(MATCH(MOD($D14+J$9, 12), Model!$I$23:$O$23, 0), Model!$I$20:$O$28, 5) &amp; " : " &amp; HLOOKUP(MATCH(MOD($D14+J$9, 12), Model!$I$23:$O$23, 0), Model!$I$20:$O$21, 2), "")</f>
        <v>D : 2</v>
      </c>
      <c r="K14" s="56" t="str">
        <f>IFERROR(HLOOKUP(MATCH(MOD($D14+K$9, 12), Model!$I$23:$O$23, 0), Model!$I$20:$O$28, 5) &amp; " : " &amp; HLOOKUP(MATCH(MOD($D14+K$9, 12), Model!$I$23:$O$23, 0), Model!$I$20:$O$21, 2), "")</f>
        <v/>
      </c>
      <c r="L14" s="57" t="str">
        <f>IFERROR(HLOOKUP(MATCH(MOD($D14+L$9, 12), Model!$I$23:$O$23, 0), Model!$I$20:$O$28, 5) &amp; " : " &amp; HLOOKUP(MATCH(MOD($D14+L$9, 12), Model!$I$23:$O$23, 0), Model!$I$20:$O$21, 2), "")</f>
        <v>E : 3</v>
      </c>
      <c r="M14" s="56" t="str">
        <f>IFERROR(HLOOKUP(MATCH(MOD($D14+M$9, 12), Model!$I$23:$O$23, 0), Model!$I$20:$O$28, 5) &amp; " : " &amp; HLOOKUP(MATCH(MOD($D14+M$9, 12), Model!$I$23:$O$23, 0), Model!$I$20:$O$21, 2), "")</f>
        <v>F : 4</v>
      </c>
      <c r="N14" s="57" t="str">
        <f>IFERROR(HLOOKUP(MATCH(MOD($D14+N$9, 12), Model!$I$23:$O$23, 0), Model!$I$20:$O$28, 5) &amp; " : " &amp; HLOOKUP(MATCH(MOD($D14+N$9, 12), Model!$I$23:$O$23, 0), Model!$I$20:$O$21, 2), "")</f>
        <v/>
      </c>
      <c r="O14" s="56" t="str">
        <f>IFERROR(HLOOKUP(MATCH(MOD($D14+O$9, 12), Model!$I$23:$O$23, 0), Model!$I$20:$O$28, 5) &amp; " : " &amp; HLOOKUP(MATCH(MOD($D14+O$9, 12), Model!$I$23:$O$23, 0), Model!$I$20:$O$21, 2), "")</f>
        <v>G : 5</v>
      </c>
      <c r="P14" s="56" t="str">
        <f>IFERROR(HLOOKUP(MATCH(MOD($D14+P$9, 12), Model!$I$23:$O$23, 0), Model!$I$20:$O$28, 5) &amp; " : " &amp; HLOOKUP(MATCH(MOD($D14+P$9, 12), Model!$I$23:$O$23, 0), Model!$I$20:$O$21, 2), "")</f>
        <v/>
      </c>
      <c r="Q14" s="58" t="str">
        <f>IFERROR(HLOOKUP(MATCH(MOD($D14+Q$9, 12), Model!$I$23:$O$23, 0), Model!$I$20:$O$28, 5) &amp; " : " &amp; HLOOKUP(MATCH(MOD($D14+Q$9, 12), Model!$I$23:$O$23, 0), Model!$I$20:$O$21, 2), "")</f>
        <v>A : 6</v>
      </c>
      <c r="R14" s="56" t="str">
        <f>IFERROR(HLOOKUP(MATCH(MOD($D14+R$9, 12), Model!$I$23:$O$23, 0), Model!$I$20:$O$28, 5) &amp; " : " &amp; HLOOKUP(MATCH(MOD($D14+R$9, 12), Model!$I$23:$O$23, 0), Model!$I$20:$O$21, 2), "")</f>
        <v/>
      </c>
      <c r="S14" s="56" t="str">
        <f>IFERROR(HLOOKUP(MATCH(MOD($D14+S$9, 12), Model!$I$23:$O$23, 0), Model!$I$20:$O$28, 5) &amp; " : " &amp; HLOOKUP(MATCH(MOD($D14+S$9, 12), Model!$I$23:$O$23, 0), Model!$I$20:$O$21, 2), "")</f>
        <v>B : 7</v>
      </c>
      <c r="T14" s="57" t="str">
        <f>IFERROR(HLOOKUP(MATCH(MOD($D14+T$9, 12), Model!$I$23:$O$23, 0), Model!$I$20:$O$28, 5) &amp; " : " &amp; HLOOKUP(MATCH(MOD($D14+T$9, 12), Model!$I$23:$O$23, 0), Model!$I$20:$O$21, 2), "")</f>
        <v>C : 1</v>
      </c>
      <c r="U14" s="56" t="str">
        <f>IFERROR(HLOOKUP(MATCH(MOD($D14+U$9, 12), Model!$I$23:$O$23, 0), Model!$I$20:$O$28, 5) &amp; " : " &amp; HLOOKUP(MATCH(MOD($D14+U$9, 12), Model!$I$23:$O$23, 0), Model!$I$20:$O$21, 2), "")</f>
        <v/>
      </c>
      <c r="V14" s="57" t="str">
        <f>IFERROR(HLOOKUP(MATCH(MOD($D14+V$9, 12), Model!$I$23:$O$23, 0), Model!$I$20:$O$28, 5) &amp; " : " &amp; HLOOKUP(MATCH(MOD($D14+V$9, 12), Model!$I$23:$O$23, 0), Model!$I$20:$O$21, 2), "")</f>
        <v>D : 2</v>
      </c>
      <c r="W14" s="56" t="str">
        <f>IFERROR(HLOOKUP(MATCH(MOD($D14+W$9, 12), Model!$I$23:$O$23, 0), Model!$I$20:$O$28, 5) &amp; " : " &amp; HLOOKUP(MATCH(MOD($D14+W$9, 12), Model!$I$23:$O$23, 0), Model!$I$20:$O$21, 2), "")</f>
        <v/>
      </c>
      <c r="X14" s="57" t="str">
        <f>IFERROR(HLOOKUP(MATCH(MOD($D14+X$9, 12), Model!$I$23:$O$23, 0), Model!$I$20:$O$28, 5) &amp; " : " &amp; HLOOKUP(MATCH(MOD($D14+X$9, 12), Model!$I$23:$O$23, 0), Model!$I$20:$O$21, 2), "")</f>
        <v>E : 3</v>
      </c>
      <c r="Y14" s="56" t="str">
        <f>IFERROR(HLOOKUP(MATCH(MOD($D14+Y$9, 12), Model!$I$23:$O$23, 0), Model!$I$20:$O$28, 5) &amp; " : " &amp; HLOOKUP(MATCH(MOD($D14+Y$9, 12), Model!$I$23:$O$23, 0), Model!$I$20:$O$21, 2), "")</f>
        <v>F : 4</v>
      </c>
      <c r="Z14" s="57" t="str">
        <f>IFERROR(HLOOKUP(MATCH(MOD($D14+Z$9, 12), Model!$I$23:$O$23, 0), Model!$I$20:$O$28, 5) &amp; " : " &amp; HLOOKUP(MATCH(MOD($D14+Z$9, 12), Model!$I$23:$O$23, 0), Model!$I$20:$O$21, 2), "")</f>
        <v/>
      </c>
      <c r="AA14" s="56" t="str">
        <f>IFERROR(HLOOKUP(MATCH(MOD($D14+AA$9, 12), Model!$I$23:$O$23, 0), Model!$I$20:$O$28, 5) &amp; " : " &amp; HLOOKUP(MATCH(MOD($D14+AA$9, 12), Model!$I$23:$O$23, 0), Model!$I$20:$O$21, 2), "")</f>
        <v>G : 5</v>
      </c>
      <c r="AB14" s="56" t="str">
        <f>IFERROR(HLOOKUP(MATCH(MOD($D14+AB$9, 12), Model!$I$23:$O$23, 0), Model!$I$20:$O$28, 5) &amp; " : " &amp; HLOOKUP(MATCH(MOD($D14+AB$9, 12), Model!$I$23:$O$23, 0), Model!$I$20:$O$21, 2), "")</f>
        <v/>
      </c>
      <c r="AC14" s="58" t="str">
        <f>IFERROR(HLOOKUP(MATCH(MOD($D14+AC$9, 12), Model!$I$23:$O$23, 0), Model!$I$20:$O$28, 5) &amp; " : " &amp; HLOOKUP(MATCH(MOD($D14+AC$9, 12), Model!$I$23:$O$23, 0), Model!$I$20:$O$21, 2), "")</f>
        <v>A : 6</v>
      </c>
      <c r="AE14" s="89" t="s">
        <v>7</v>
      </c>
      <c r="AF14" s="120" t="b">
        <f>HLOOKUP(J$1, Model!$I$40:$O$56, MATCH($B$19, Model!$H$40:$H$56, 0))</f>
        <v>0</v>
      </c>
    </row>
    <row r="15" spans="2:32" s="63" customFormat="1" ht="21" customHeight="1" x14ac:dyDescent="0.25">
      <c r="B15" s="127" t="s">
        <v>58</v>
      </c>
      <c r="C15" s="64" t="s">
        <v>11</v>
      </c>
      <c r="D15" s="2">
        <f>VLOOKUP(UPPER(Fretboards!C15), Model!$B$2:$D$41, 3)</f>
        <v>4</v>
      </c>
      <c r="E15" s="118" t="str">
        <f>IFERROR(HLOOKUP(MATCH(MOD($D15+E$9, 12), Model!$I$23:$O$23, 0), Model!$I$20:$O$28, 5) &amp; " : " &amp; HLOOKUP(MATCH(MOD($D15+E$9, 12), Model!$I$23:$O$23, 0), Model!$I$20:$O$21, 2), "")</f>
        <v>E : 3</v>
      </c>
      <c r="F15" s="119" t="str">
        <f>IFERROR(HLOOKUP(MATCH(MOD($D15+F$9, 12), Model!$I$23:$O$23, 0), Model!$I$20:$O$28, 5) &amp; " : " &amp; HLOOKUP(MATCH(MOD($D15+F$9, 12), Model!$I$23:$O$23, 0), Model!$I$20:$O$21, 2), "")</f>
        <v>F : 4</v>
      </c>
      <c r="G15" s="56" t="str">
        <f>IFERROR(HLOOKUP(MATCH(MOD($D15+G$9, 12), Model!$I$23:$O$23, 0), Model!$I$20:$O$28, 5) &amp; " : " &amp; HLOOKUP(MATCH(MOD($D15+G$9, 12), Model!$I$23:$O$23, 0), Model!$I$20:$O$21, 2), "")</f>
        <v/>
      </c>
      <c r="H15" s="57" t="str">
        <f>IFERROR(HLOOKUP(MATCH(MOD($D15+H$9, 12), Model!$I$23:$O$23, 0), Model!$I$20:$O$28, 5) &amp; " : " &amp; HLOOKUP(MATCH(MOD($D15+H$9, 12), Model!$I$23:$O$23, 0), Model!$I$20:$O$21, 2), "")</f>
        <v>G : 5</v>
      </c>
      <c r="I15" s="56" t="str">
        <f>IFERROR(HLOOKUP(MATCH(MOD($D15+I$9, 12), Model!$I$23:$O$23, 0), Model!$I$20:$O$28, 5) &amp; " : " &amp; HLOOKUP(MATCH(MOD($D15+I$9, 12), Model!$I$23:$O$23, 0), Model!$I$20:$O$21, 2), "")</f>
        <v/>
      </c>
      <c r="J15" s="57" t="str">
        <f>IFERROR(HLOOKUP(MATCH(MOD($D15+J$9, 12), Model!$I$23:$O$23, 0), Model!$I$20:$O$28, 5) &amp; " : " &amp; HLOOKUP(MATCH(MOD($D15+J$9, 12), Model!$I$23:$O$23, 0), Model!$I$20:$O$21, 2), "")</f>
        <v>A : 6</v>
      </c>
      <c r="K15" s="56" t="str">
        <f>IFERROR(HLOOKUP(MATCH(MOD($D15+K$9, 12), Model!$I$23:$O$23, 0), Model!$I$20:$O$28, 5) &amp; " : " &amp; HLOOKUP(MATCH(MOD($D15+K$9, 12), Model!$I$23:$O$23, 0), Model!$I$20:$O$21, 2), "")</f>
        <v/>
      </c>
      <c r="L15" s="57" t="str">
        <f>IFERROR(HLOOKUP(MATCH(MOD($D15+L$9, 12), Model!$I$23:$O$23, 0), Model!$I$20:$O$28, 5) &amp; " : " &amp; HLOOKUP(MATCH(MOD($D15+L$9, 12), Model!$I$23:$O$23, 0), Model!$I$20:$O$21, 2), "")</f>
        <v>B : 7</v>
      </c>
      <c r="M15" s="56" t="str">
        <f>IFERROR(HLOOKUP(MATCH(MOD($D15+M$9, 12), Model!$I$23:$O$23, 0), Model!$I$20:$O$28, 5) &amp; " : " &amp; HLOOKUP(MATCH(MOD($D15+M$9, 12), Model!$I$23:$O$23, 0), Model!$I$20:$O$21, 2), "")</f>
        <v>C : 1</v>
      </c>
      <c r="N15" s="57" t="str">
        <f>IFERROR(HLOOKUP(MATCH(MOD($D15+N$9, 12), Model!$I$23:$O$23, 0), Model!$I$20:$O$28, 5) &amp; " : " &amp; HLOOKUP(MATCH(MOD($D15+N$9, 12), Model!$I$23:$O$23, 0), Model!$I$20:$O$21, 2), "")</f>
        <v/>
      </c>
      <c r="O15" s="56" t="str">
        <f>IFERROR(HLOOKUP(MATCH(MOD($D15+O$9, 12), Model!$I$23:$O$23, 0), Model!$I$20:$O$28, 5) &amp; " : " &amp; HLOOKUP(MATCH(MOD($D15+O$9, 12), Model!$I$23:$O$23, 0), Model!$I$20:$O$21, 2), "")</f>
        <v>D : 2</v>
      </c>
      <c r="P15" s="56" t="str">
        <f>IFERROR(HLOOKUP(MATCH(MOD($D15+P$9, 12), Model!$I$23:$O$23, 0), Model!$I$20:$O$28, 5) &amp; " : " &amp; HLOOKUP(MATCH(MOD($D15+P$9, 12), Model!$I$23:$O$23, 0), Model!$I$20:$O$21, 2), "")</f>
        <v/>
      </c>
      <c r="Q15" s="58" t="str">
        <f>IFERROR(HLOOKUP(MATCH(MOD($D15+Q$9, 12), Model!$I$23:$O$23, 0), Model!$I$20:$O$28, 5) &amp; " : " &amp; HLOOKUP(MATCH(MOD($D15+Q$9, 12), Model!$I$23:$O$23, 0), Model!$I$20:$O$21, 2), "")</f>
        <v>E : 3</v>
      </c>
      <c r="R15" s="56" t="str">
        <f>IFERROR(HLOOKUP(MATCH(MOD($D15+R$9, 12), Model!$I$23:$O$23, 0), Model!$I$20:$O$28, 5) &amp; " : " &amp; HLOOKUP(MATCH(MOD($D15+R$9, 12), Model!$I$23:$O$23, 0), Model!$I$20:$O$21, 2), "")</f>
        <v>F : 4</v>
      </c>
      <c r="S15" s="56" t="str">
        <f>IFERROR(HLOOKUP(MATCH(MOD($D15+S$9, 12), Model!$I$23:$O$23, 0), Model!$I$20:$O$28, 5) &amp; " : " &amp; HLOOKUP(MATCH(MOD($D15+S$9, 12), Model!$I$23:$O$23, 0), Model!$I$20:$O$21, 2), "")</f>
        <v/>
      </c>
      <c r="T15" s="57" t="str">
        <f>IFERROR(HLOOKUP(MATCH(MOD($D15+T$9, 12), Model!$I$23:$O$23, 0), Model!$I$20:$O$28, 5) &amp; " : " &amp; HLOOKUP(MATCH(MOD($D15+T$9, 12), Model!$I$23:$O$23, 0), Model!$I$20:$O$21, 2), "")</f>
        <v>G : 5</v>
      </c>
      <c r="U15" s="56" t="str">
        <f>IFERROR(HLOOKUP(MATCH(MOD($D15+U$9, 12), Model!$I$23:$O$23, 0), Model!$I$20:$O$28, 5) &amp; " : " &amp; HLOOKUP(MATCH(MOD($D15+U$9, 12), Model!$I$23:$O$23, 0), Model!$I$20:$O$21, 2), "")</f>
        <v/>
      </c>
      <c r="V15" s="57" t="str">
        <f>IFERROR(HLOOKUP(MATCH(MOD($D15+V$9, 12), Model!$I$23:$O$23, 0), Model!$I$20:$O$28, 5) &amp; " : " &amp; HLOOKUP(MATCH(MOD($D15+V$9, 12), Model!$I$23:$O$23, 0), Model!$I$20:$O$21, 2), "")</f>
        <v>A : 6</v>
      </c>
      <c r="W15" s="56" t="str">
        <f>IFERROR(HLOOKUP(MATCH(MOD($D15+W$9, 12), Model!$I$23:$O$23, 0), Model!$I$20:$O$28, 5) &amp; " : " &amp; HLOOKUP(MATCH(MOD($D15+W$9, 12), Model!$I$23:$O$23, 0), Model!$I$20:$O$21, 2), "")</f>
        <v/>
      </c>
      <c r="X15" s="57" t="str">
        <f>IFERROR(HLOOKUP(MATCH(MOD($D15+X$9, 12), Model!$I$23:$O$23, 0), Model!$I$20:$O$28, 5) &amp; " : " &amp; HLOOKUP(MATCH(MOD($D15+X$9, 12), Model!$I$23:$O$23, 0), Model!$I$20:$O$21, 2), "")</f>
        <v>B : 7</v>
      </c>
      <c r="Y15" s="56" t="str">
        <f>IFERROR(HLOOKUP(MATCH(MOD($D15+Y$9, 12), Model!$I$23:$O$23, 0), Model!$I$20:$O$28, 5) &amp; " : " &amp; HLOOKUP(MATCH(MOD($D15+Y$9, 12), Model!$I$23:$O$23, 0), Model!$I$20:$O$21, 2), "")</f>
        <v>C : 1</v>
      </c>
      <c r="Z15" s="57" t="str">
        <f>IFERROR(HLOOKUP(MATCH(MOD($D15+Z$9, 12), Model!$I$23:$O$23, 0), Model!$I$20:$O$28, 5) &amp; " : " &amp; HLOOKUP(MATCH(MOD($D15+Z$9, 12), Model!$I$23:$O$23, 0), Model!$I$20:$O$21, 2), "")</f>
        <v/>
      </c>
      <c r="AA15" s="56" t="str">
        <f>IFERROR(HLOOKUP(MATCH(MOD($D15+AA$9, 12), Model!$I$23:$O$23, 0), Model!$I$20:$O$28, 5) &amp; " : " &amp; HLOOKUP(MATCH(MOD($D15+AA$9, 12), Model!$I$23:$O$23, 0), Model!$I$20:$O$21, 2), "")</f>
        <v>D : 2</v>
      </c>
      <c r="AB15" s="56" t="str">
        <f>IFERROR(HLOOKUP(MATCH(MOD($D15+AB$9, 12), Model!$I$23:$O$23, 0), Model!$I$20:$O$28, 5) &amp; " : " &amp; HLOOKUP(MATCH(MOD($D15+AB$9, 12), Model!$I$23:$O$23, 0), Model!$I$20:$O$21, 2), "")</f>
        <v/>
      </c>
      <c r="AC15" s="58" t="str">
        <f>IFERROR(HLOOKUP(MATCH(MOD($D15+AC$9, 12), Model!$I$23:$O$23, 0), Model!$I$20:$O$28, 5) &amp; " : " &amp; HLOOKUP(MATCH(MOD($D15+AC$9, 12), Model!$I$23:$O$23, 0), Model!$I$20:$O$21, 2), "")</f>
        <v>E : 3</v>
      </c>
      <c r="AE15" s="89" t="s">
        <v>8</v>
      </c>
      <c r="AF15" s="120" t="b">
        <f>HLOOKUP(K$1, Model!$I$40:$O$56, MATCH($B$19, Model!$H$40:$H$56, 0))</f>
        <v>1</v>
      </c>
    </row>
    <row r="16" spans="2:32" s="63" customFormat="1" ht="21" hidden="1" customHeight="1" x14ac:dyDescent="0.25">
      <c r="B16" s="127"/>
      <c r="C16" s="64" t="s">
        <v>16</v>
      </c>
      <c r="D16" s="2">
        <f>VLOOKUP(UPPER(Fretboards!C16), Model!$B$2:$D$41, 3)</f>
        <v>11</v>
      </c>
      <c r="E16" s="118" t="str">
        <f>IFERROR(HLOOKUP(MATCH(MOD($D16+E$9, 12), Model!$I$23:$O$23, 0), Model!$I$20:$O$28, 5) &amp; " : " &amp; MATCH(MOD($D16+E$9, 12), Model!$I$23:$O$23, 0), "")</f>
        <v>B : 7</v>
      </c>
      <c r="F16" s="119" t="str">
        <f>IFERROR(HLOOKUP(MATCH(MOD($D16+F$9, 12), Model!$I$23:$O$23, 0), Model!$I$20:$O$28, 5) &amp; " : " &amp; MATCH(MOD($D16+F$9, 12), Model!$I$23:$O$23, 0), "")</f>
        <v>C : 1</v>
      </c>
      <c r="G16" s="56" t="str">
        <f>IFERROR(HLOOKUP(MATCH(MOD($D16+G$9, 12), Model!$I$23:$O$23, 0), Model!$I$20:$O$28, 5) &amp; " : " &amp; MATCH(MOD($D16+G$9, 12), Model!$I$23:$O$23, 0), "")</f>
        <v/>
      </c>
      <c r="H16" s="57" t="str">
        <f>IFERROR(HLOOKUP(MATCH(MOD($D16+H$9, 12), Model!$I$23:$O$23, 0), Model!$I$20:$O$28, 5) &amp; " : " &amp; MATCH(MOD($D16+H$9, 12), Model!$I$23:$O$23, 0), "")</f>
        <v>D : 2</v>
      </c>
      <c r="I16" s="56" t="str">
        <f>IFERROR(HLOOKUP(MATCH(MOD($D16+I$9, 12), Model!$I$23:$O$23, 0), Model!$I$20:$O$28, 5) &amp; " : " &amp; MATCH(MOD($D16+I$9, 12), Model!$I$23:$O$23, 0), "")</f>
        <v/>
      </c>
      <c r="J16" s="57" t="str">
        <f>IFERROR(HLOOKUP(MATCH(MOD($D16+J$9, 12), Model!$I$23:$O$23, 0), Model!$I$20:$O$28, 5) &amp; " : " &amp; MATCH(MOD($D16+J$9, 12), Model!$I$23:$O$23, 0), "")</f>
        <v>E : 3</v>
      </c>
      <c r="K16" s="56" t="str">
        <f>IFERROR(HLOOKUP(MATCH(MOD($D16+K$9, 12), Model!$I$23:$O$23, 0), Model!$I$20:$O$28, 5) &amp; " : " &amp; MATCH(MOD($D16+K$9, 12), Model!$I$23:$O$23, 0), "")</f>
        <v>F : 4</v>
      </c>
      <c r="L16" s="57" t="str">
        <f>IFERROR(HLOOKUP(MATCH(MOD($D16+L$9, 12), Model!$I$23:$O$23, 0), Model!$I$20:$O$28, 5) &amp; " : " &amp; MATCH(MOD($D16+L$9, 12), Model!$I$23:$O$23, 0), "")</f>
        <v/>
      </c>
      <c r="M16" s="56" t="str">
        <f>IFERROR(HLOOKUP(MATCH(MOD($D16+M$9, 12), Model!$I$23:$O$23, 0), Model!$I$20:$O$28, 5) &amp; " : " &amp; MATCH(MOD($D16+M$9, 12), Model!$I$23:$O$23, 0), "")</f>
        <v>G : 5</v>
      </c>
      <c r="N16" s="57" t="str">
        <f>IFERROR(HLOOKUP(MATCH(MOD($D16+N$9, 12), Model!$I$23:$O$23, 0), Model!$I$20:$O$28, 5) &amp; " : " &amp; MATCH(MOD($D16+N$9, 12), Model!$I$23:$O$23, 0), "")</f>
        <v/>
      </c>
      <c r="O16" s="56" t="str">
        <f>IFERROR(HLOOKUP(MATCH(MOD($D16+O$9, 12), Model!$I$23:$O$23, 0), Model!$I$20:$O$28, 5) &amp; " : " &amp; MATCH(MOD($D16+O$9, 12), Model!$I$23:$O$23, 0), "")</f>
        <v>A : 6</v>
      </c>
      <c r="P16" s="56" t="str">
        <f>IFERROR(HLOOKUP(MATCH(MOD($D16+P$9, 12), Model!$I$23:$O$23, 0), Model!$I$20:$O$28, 5) &amp; " : " &amp; MATCH(MOD($D16+P$9, 12), Model!$I$23:$O$23, 0), "")</f>
        <v/>
      </c>
      <c r="Q16" s="58" t="str">
        <f>IFERROR(HLOOKUP(MATCH(MOD($D16+Q$9, 12), Model!$I$23:$O$23, 0), Model!$I$20:$O$28, 5) &amp; " : " &amp; MATCH(MOD($D16+Q$9, 12), Model!$I$23:$O$23, 0), "")</f>
        <v>B : 7</v>
      </c>
      <c r="R16" s="56" t="str">
        <f>IFERROR(HLOOKUP(MATCH(MOD($D16+R$9, 12), Model!$I$23:$O$23, 0), Model!$I$20:$O$28, 5) &amp; " : " &amp; MATCH(MOD($D16+R$9, 12), Model!$I$23:$O$23, 0), "")</f>
        <v>C : 1</v>
      </c>
      <c r="S16" s="56" t="str">
        <f>IFERROR(HLOOKUP(MATCH(MOD($D16+S$9, 12), Model!$I$23:$O$23, 0), Model!$I$20:$O$28, 5) &amp; " : " &amp; MATCH(MOD($D16+S$9, 12), Model!$I$23:$O$23, 0), "")</f>
        <v/>
      </c>
      <c r="T16" s="57" t="str">
        <f>IFERROR(HLOOKUP(MATCH(MOD($D16+T$9, 12), Model!$I$23:$O$23, 0), Model!$I$20:$O$28, 5) &amp; " : " &amp; MATCH(MOD($D16+T$9, 12), Model!$I$23:$O$23, 0), "")</f>
        <v>D : 2</v>
      </c>
      <c r="U16" s="56" t="str">
        <f>IFERROR(HLOOKUP(MATCH(MOD($D16+U$9, 12), Model!$I$23:$O$23, 0), Model!$I$20:$O$28, 5) &amp; " : " &amp; MATCH(MOD($D16+U$9, 12), Model!$I$23:$O$23, 0), "")</f>
        <v/>
      </c>
      <c r="V16" s="57" t="str">
        <f>IFERROR(HLOOKUP(MATCH(MOD($D16+V$9, 12), Model!$I$23:$O$23, 0), Model!$I$20:$O$28, 5) &amp; " : " &amp; MATCH(MOD($D16+V$9, 12), Model!$I$23:$O$23, 0), "")</f>
        <v>E : 3</v>
      </c>
      <c r="W16" s="56" t="str">
        <f>IFERROR(HLOOKUP(MATCH(MOD($D16+W$9, 12), Model!$I$23:$O$23, 0), Model!$I$20:$O$28, 5) &amp; " : " &amp; MATCH(MOD($D16+W$9, 12), Model!$I$23:$O$23, 0), "")</f>
        <v>F : 4</v>
      </c>
      <c r="X16" s="57" t="str">
        <f>IFERROR(HLOOKUP(MATCH(MOD($D16+X$9, 12), Model!$I$23:$O$23, 0), Model!$I$20:$O$28, 5) &amp; " : " &amp; MATCH(MOD($D16+X$9, 12), Model!$I$23:$O$23, 0), "")</f>
        <v/>
      </c>
      <c r="Y16" s="56" t="str">
        <f>IFERROR(HLOOKUP(MATCH(MOD($D16+Y$9, 12), Model!$I$23:$O$23, 0), Model!$I$20:$O$28, 5) &amp; " : " &amp; MATCH(MOD($D16+Y$9, 12), Model!$I$23:$O$23, 0), "")</f>
        <v>G : 5</v>
      </c>
      <c r="Z16" s="57" t="str">
        <f>IFERROR(HLOOKUP(MATCH(MOD($D16+Z$9, 12), Model!$I$23:$O$23, 0), Model!$I$20:$O$28, 5) &amp; " : " &amp; MATCH(MOD($D16+Z$9, 12), Model!$I$23:$O$23, 0), "")</f>
        <v/>
      </c>
      <c r="AA16" s="56" t="str">
        <f>IFERROR(HLOOKUP(MATCH(MOD($D16+AA$9, 12), Model!$I$23:$O$23, 0), Model!$I$20:$O$28, 5) &amp; " : " &amp; MATCH(MOD($D16+AA$9, 12), Model!$I$23:$O$23, 0), "")</f>
        <v>A : 6</v>
      </c>
      <c r="AB16" s="56" t="str">
        <f>IFERROR(HLOOKUP(MATCH(MOD($D16+AB$9, 12), Model!$I$23:$O$23, 0), Model!$I$20:$O$28, 5) &amp; " : " &amp; MATCH(MOD($D16+AB$9, 12), Model!$I$23:$O$23, 0), "")</f>
        <v/>
      </c>
      <c r="AC16" s="58" t="str">
        <f>IFERROR(HLOOKUP(MATCH(MOD($D16+AC$9, 12), Model!$I$23:$O$23, 0), Model!$I$20:$O$28, 5) &amp; " : " &amp; MATCH(MOD($D16+AC$9, 12), Model!$I$23:$O$23, 0), "")</f>
        <v>B : 7</v>
      </c>
      <c r="AE16" s="90"/>
      <c r="AF16" s="121"/>
    </row>
    <row r="17" spans="2:32" s="63" customFormat="1" ht="20.25" hidden="1" customHeight="1" x14ac:dyDescent="0.25">
      <c r="B17" s="127"/>
      <c r="C17" s="64" t="s">
        <v>15</v>
      </c>
      <c r="D17" s="2">
        <f>VLOOKUP(UPPER(Fretboards!C17), Model!$B$2:$D$41, 3)</f>
        <v>7</v>
      </c>
      <c r="E17" s="118" t="str">
        <f>IFERROR(HLOOKUP(MATCH(MOD($D17+E$9, 12), Model!$I$23:$O$23, 0), Model!$I$20:$O$28, 5) &amp; " : " &amp; MATCH(MOD($D17+E$9, 12), Model!$I$23:$O$23, 0), "")</f>
        <v>G : 5</v>
      </c>
      <c r="F17" s="119" t="str">
        <f>IFERROR(HLOOKUP(MATCH(MOD($D17+F$9, 12), Model!$I$23:$O$23, 0), Model!$I$20:$O$28, 5) &amp; " : " &amp; MATCH(MOD($D17+F$9, 12), Model!$I$23:$O$23, 0), "")</f>
        <v/>
      </c>
      <c r="G17" s="56" t="str">
        <f>IFERROR(HLOOKUP(MATCH(MOD($D17+G$9, 12), Model!$I$23:$O$23, 0), Model!$I$20:$O$28, 5) &amp; " : " &amp; MATCH(MOD($D17+G$9, 12), Model!$I$23:$O$23, 0), "")</f>
        <v>A : 6</v>
      </c>
      <c r="H17" s="57" t="str">
        <f>IFERROR(HLOOKUP(MATCH(MOD($D17+H$9, 12), Model!$I$23:$O$23, 0), Model!$I$20:$O$28, 5) &amp; " : " &amp; MATCH(MOD($D17+H$9, 12), Model!$I$23:$O$23, 0), "")</f>
        <v/>
      </c>
      <c r="I17" s="56" t="str">
        <f>IFERROR(HLOOKUP(MATCH(MOD($D17+I$9, 12), Model!$I$23:$O$23, 0), Model!$I$20:$O$28, 5) &amp; " : " &amp; MATCH(MOD($D17+I$9, 12), Model!$I$23:$O$23, 0), "")</f>
        <v>B : 7</v>
      </c>
      <c r="J17" s="57" t="str">
        <f>IFERROR(HLOOKUP(MATCH(MOD($D17+J$9, 12), Model!$I$23:$O$23, 0), Model!$I$20:$O$28, 5) &amp; " : " &amp; MATCH(MOD($D17+J$9, 12), Model!$I$23:$O$23, 0), "")</f>
        <v>C : 1</v>
      </c>
      <c r="K17" s="56" t="str">
        <f>IFERROR(HLOOKUP(MATCH(MOD($D17+K$9, 12), Model!$I$23:$O$23, 0), Model!$I$20:$O$28, 5) &amp; " : " &amp; MATCH(MOD($D17+K$9, 12), Model!$I$23:$O$23, 0), "")</f>
        <v/>
      </c>
      <c r="L17" s="57" t="str">
        <f>IFERROR(HLOOKUP(MATCH(MOD($D17+L$9, 12), Model!$I$23:$O$23, 0), Model!$I$20:$O$28, 5) &amp; " : " &amp; MATCH(MOD($D17+L$9, 12), Model!$I$23:$O$23, 0), "")</f>
        <v>D : 2</v>
      </c>
      <c r="M17" s="56" t="str">
        <f>IFERROR(HLOOKUP(MATCH(MOD($D17+M$9, 12), Model!$I$23:$O$23, 0), Model!$I$20:$O$28, 5) &amp; " : " &amp; MATCH(MOD($D17+M$9, 12), Model!$I$23:$O$23, 0), "")</f>
        <v/>
      </c>
      <c r="N17" s="57" t="str">
        <f>IFERROR(HLOOKUP(MATCH(MOD($D17+N$9, 12), Model!$I$23:$O$23, 0), Model!$I$20:$O$28, 5) &amp; " : " &amp; MATCH(MOD($D17+N$9, 12), Model!$I$23:$O$23, 0), "")</f>
        <v>E : 3</v>
      </c>
      <c r="O17" s="56" t="str">
        <f>IFERROR(HLOOKUP(MATCH(MOD($D17+O$9, 12), Model!$I$23:$O$23, 0), Model!$I$20:$O$28, 5) &amp; " : " &amp; MATCH(MOD($D17+O$9, 12), Model!$I$23:$O$23, 0), "")</f>
        <v>F : 4</v>
      </c>
      <c r="P17" s="56" t="str">
        <f>IFERROR(HLOOKUP(MATCH(MOD($D17+P$9, 12), Model!$I$23:$O$23, 0), Model!$I$20:$O$28, 5) &amp; " : " &amp; MATCH(MOD($D17+P$9, 12), Model!$I$23:$O$23, 0), "")</f>
        <v/>
      </c>
      <c r="Q17" s="58" t="str">
        <f>IFERROR(HLOOKUP(MATCH(MOD($D17+Q$9, 12), Model!$I$23:$O$23, 0), Model!$I$20:$O$28, 5) &amp; " : " &amp; MATCH(MOD($D17+Q$9, 12), Model!$I$23:$O$23, 0), "")</f>
        <v>G : 5</v>
      </c>
      <c r="R17" s="56" t="str">
        <f>IFERROR(HLOOKUP(MATCH(MOD($D17+R$9, 12), Model!$I$23:$O$23, 0), Model!$I$20:$O$28, 5) &amp; " : " &amp; MATCH(MOD($D17+R$9, 12), Model!$I$23:$O$23, 0), "")</f>
        <v/>
      </c>
      <c r="S17" s="56" t="str">
        <f>IFERROR(HLOOKUP(MATCH(MOD($D17+S$9, 12), Model!$I$23:$O$23, 0), Model!$I$20:$O$28, 5) &amp; " : " &amp; MATCH(MOD($D17+S$9, 12), Model!$I$23:$O$23, 0), "")</f>
        <v>A : 6</v>
      </c>
      <c r="T17" s="57" t="str">
        <f>IFERROR(HLOOKUP(MATCH(MOD($D17+T$9, 12), Model!$I$23:$O$23, 0), Model!$I$20:$O$28, 5) &amp; " : " &amp; MATCH(MOD($D17+T$9, 12), Model!$I$23:$O$23, 0), "")</f>
        <v/>
      </c>
      <c r="U17" s="56" t="str">
        <f>IFERROR(HLOOKUP(MATCH(MOD($D17+U$9, 12), Model!$I$23:$O$23, 0), Model!$I$20:$O$28, 5) &amp; " : " &amp; MATCH(MOD($D17+U$9, 12), Model!$I$23:$O$23, 0), "")</f>
        <v>B : 7</v>
      </c>
      <c r="V17" s="57" t="str">
        <f>IFERROR(HLOOKUP(MATCH(MOD($D17+V$9, 12), Model!$I$23:$O$23, 0), Model!$I$20:$O$28, 5) &amp; " : " &amp; MATCH(MOD($D17+V$9, 12), Model!$I$23:$O$23, 0), "")</f>
        <v>C : 1</v>
      </c>
      <c r="W17" s="56" t="str">
        <f>IFERROR(HLOOKUP(MATCH(MOD($D17+W$9, 12), Model!$I$23:$O$23, 0), Model!$I$20:$O$28, 5) &amp; " : " &amp; MATCH(MOD($D17+W$9, 12), Model!$I$23:$O$23, 0), "")</f>
        <v/>
      </c>
      <c r="X17" s="57" t="str">
        <f>IFERROR(HLOOKUP(MATCH(MOD($D17+X$9, 12), Model!$I$23:$O$23, 0), Model!$I$20:$O$28, 5) &amp; " : " &amp; MATCH(MOD($D17+X$9, 12), Model!$I$23:$O$23, 0), "")</f>
        <v>D : 2</v>
      </c>
      <c r="Y17" s="56" t="str">
        <f>IFERROR(HLOOKUP(MATCH(MOD($D17+Y$9, 12), Model!$I$23:$O$23, 0), Model!$I$20:$O$28, 5) &amp; " : " &amp; MATCH(MOD($D17+Y$9, 12), Model!$I$23:$O$23, 0), "")</f>
        <v/>
      </c>
      <c r="Z17" s="57" t="str">
        <f>IFERROR(HLOOKUP(MATCH(MOD($D17+Z$9, 12), Model!$I$23:$O$23, 0), Model!$I$20:$O$28, 5) &amp; " : " &amp; MATCH(MOD($D17+Z$9, 12), Model!$I$23:$O$23, 0), "")</f>
        <v>E : 3</v>
      </c>
      <c r="AA17" s="56" t="str">
        <f>IFERROR(HLOOKUP(MATCH(MOD($D17+AA$9, 12), Model!$I$23:$O$23, 0), Model!$I$20:$O$28, 5) &amp; " : " &amp; MATCH(MOD($D17+AA$9, 12), Model!$I$23:$O$23, 0), "")</f>
        <v>F : 4</v>
      </c>
      <c r="AB17" s="56" t="str">
        <f>IFERROR(HLOOKUP(MATCH(MOD($D17+AB$9, 12), Model!$I$23:$O$23, 0), Model!$I$20:$O$28, 5) &amp; " : " &amp; MATCH(MOD($D17+AB$9, 12), Model!$I$23:$O$23, 0), "")</f>
        <v/>
      </c>
      <c r="AC17" s="58" t="str">
        <f>IFERROR(HLOOKUP(MATCH(MOD($D17+AC$9, 12), Model!$I$23:$O$23, 0), Model!$I$20:$O$28, 5) &amp; " : " &amp; MATCH(MOD($D17+AC$9, 12), Model!$I$23:$O$23, 0), "")</f>
        <v>G : 5</v>
      </c>
      <c r="AE17" s="91"/>
      <c r="AF17" s="121"/>
    </row>
    <row r="18" spans="2:32" s="63" customFormat="1" ht="21" hidden="1" customHeight="1" x14ac:dyDescent="0.25">
      <c r="B18" s="127"/>
      <c r="C18" s="64" t="s">
        <v>12</v>
      </c>
      <c r="D18" s="2">
        <f>VLOOKUP(UPPER(Fretboards!C18), Model!$B$2:$D$41, 3)</f>
        <v>2</v>
      </c>
      <c r="E18" s="118" t="str">
        <f>IFERROR(HLOOKUP(MATCH(MOD($D18+E$9, 12), Model!$I$23:$O$23, 0), Model!$I$20:$O$28, 5) &amp; " : " &amp; MATCH(MOD($D18+E$9, 12), Model!$I$23:$O$23, 0), "")</f>
        <v>D : 2</v>
      </c>
      <c r="F18" s="119" t="str">
        <f>IFERROR(HLOOKUP(MATCH(MOD($D18+F$9, 12), Model!$I$23:$O$23, 0), Model!$I$20:$O$28, 5) &amp; " : " &amp; MATCH(MOD($D18+F$9, 12), Model!$I$23:$O$23, 0), "")</f>
        <v/>
      </c>
      <c r="G18" s="56" t="str">
        <f>IFERROR(HLOOKUP(MATCH(MOD($D18+G$9, 12), Model!$I$23:$O$23, 0), Model!$I$20:$O$28, 5) &amp; " : " &amp; MATCH(MOD($D18+G$9, 12), Model!$I$23:$O$23, 0), "")</f>
        <v>E : 3</v>
      </c>
      <c r="H18" s="57" t="str">
        <f>IFERROR(HLOOKUP(MATCH(MOD($D18+H$9, 12), Model!$I$23:$O$23, 0), Model!$I$20:$O$28, 5) &amp; " : " &amp; MATCH(MOD($D18+H$9, 12), Model!$I$23:$O$23, 0), "")</f>
        <v>F : 4</v>
      </c>
      <c r="I18" s="56" t="str">
        <f>IFERROR(HLOOKUP(MATCH(MOD($D18+I$9, 12), Model!$I$23:$O$23, 0), Model!$I$20:$O$28, 5) &amp; " : " &amp; MATCH(MOD($D18+I$9, 12), Model!$I$23:$O$23, 0), "")</f>
        <v/>
      </c>
      <c r="J18" s="57" t="str">
        <f>IFERROR(HLOOKUP(MATCH(MOD($D18+J$9, 12), Model!$I$23:$O$23, 0), Model!$I$20:$O$28, 5) &amp; " : " &amp; MATCH(MOD($D18+J$9, 12), Model!$I$23:$O$23, 0), "")</f>
        <v>G : 5</v>
      </c>
      <c r="K18" s="56" t="str">
        <f>IFERROR(HLOOKUP(MATCH(MOD($D18+K$9, 12), Model!$I$23:$O$23, 0), Model!$I$20:$O$28, 5) &amp; " : " &amp; MATCH(MOD($D18+K$9, 12), Model!$I$23:$O$23, 0), "")</f>
        <v/>
      </c>
      <c r="L18" s="57" t="str">
        <f>IFERROR(HLOOKUP(MATCH(MOD($D18+L$9, 12), Model!$I$23:$O$23, 0), Model!$I$20:$O$28, 5) &amp; " : " &amp; MATCH(MOD($D18+L$9, 12), Model!$I$23:$O$23, 0), "")</f>
        <v>A : 6</v>
      </c>
      <c r="M18" s="56" t="str">
        <f>IFERROR(HLOOKUP(MATCH(MOD($D18+M$9, 12), Model!$I$23:$O$23, 0), Model!$I$20:$O$28, 5) &amp; " : " &amp; MATCH(MOD($D18+M$9, 12), Model!$I$23:$O$23, 0), "")</f>
        <v/>
      </c>
      <c r="N18" s="57" t="str">
        <f>IFERROR(HLOOKUP(MATCH(MOD($D18+N$9, 12), Model!$I$23:$O$23, 0), Model!$I$20:$O$28, 5) &amp; " : " &amp; MATCH(MOD($D18+N$9, 12), Model!$I$23:$O$23, 0), "")</f>
        <v>B : 7</v>
      </c>
      <c r="O18" s="56" t="str">
        <f>IFERROR(HLOOKUP(MATCH(MOD($D18+O$9, 12), Model!$I$23:$O$23, 0), Model!$I$20:$O$28, 5) &amp; " : " &amp; MATCH(MOD($D18+O$9, 12), Model!$I$23:$O$23, 0), "")</f>
        <v>C : 1</v>
      </c>
      <c r="P18" s="56" t="str">
        <f>IFERROR(HLOOKUP(MATCH(MOD($D18+P$9, 12), Model!$I$23:$O$23, 0), Model!$I$20:$O$28, 5) &amp; " : " &amp; MATCH(MOD($D18+P$9, 12), Model!$I$23:$O$23, 0), "")</f>
        <v/>
      </c>
      <c r="Q18" s="58" t="str">
        <f>IFERROR(HLOOKUP(MATCH(MOD($D18+Q$9, 12), Model!$I$23:$O$23, 0), Model!$I$20:$O$28, 5) &amp; " : " &amp; MATCH(MOD($D18+Q$9, 12), Model!$I$23:$O$23, 0), "")</f>
        <v>D : 2</v>
      </c>
      <c r="R18" s="56" t="str">
        <f>IFERROR(HLOOKUP(MATCH(MOD($D18+R$9, 12), Model!$I$23:$O$23, 0), Model!$I$20:$O$28, 5) &amp; " : " &amp; MATCH(MOD($D18+R$9, 12), Model!$I$23:$O$23, 0), "")</f>
        <v/>
      </c>
      <c r="S18" s="56" t="str">
        <f>IFERROR(HLOOKUP(MATCH(MOD($D18+S$9, 12), Model!$I$23:$O$23, 0), Model!$I$20:$O$28, 5) &amp; " : " &amp; MATCH(MOD($D18+S$9, 12), Model!$I$23:$O$23, 0), "")</f>
        <v>E : 3</v>
      </c>
      <c r="T18" s="57" t="str">
        <f>IFERROR(HLOOKUP(MATCH(MOD($D18+T$9, 12), Model!$I$23:$O$23, 0), Model!$I$20:$O$28, 5) &amp; " : " &amp; MATCH(MOD($D18+T$9, 12), Model!$I$23:$O$23, 0), "")</f>
        <v>F : 4</v>
      </c>
      <c r="U18" s="56" t="str">
        <f>IFERROR(HLOOKUP(MATCH(MOD($D18+U$9, 12), Model!$I$23:$O$23, 0), Model!$I$20:$O$28, 5) &amp; " : " &amp; MATCH(MOD($D18+U$9, 12), Model!$I$23:$O$23, 0), "")</f>
        <v/>
      </c>
      <c r="V18" s="57" t="str">
        <f>IFERROR(HLOOKUP(MATCH(MOD($D18+V$9, 12), Model!$I$23:$O$23, 0), Model!$I$20:$O$28, 5) &amp; " : " &amp; MATCH(MOD($D18+V$9, 12), Model!$I$23:$O$23, 0), "")</f>
        <v>G : 5</v>
      </c>
      <c r="W18" s="56" t="str">
        <f>IFERROR(HLOOKUP(MATCH(MOD($D18+W$9, 12), Model!$I$23:$O$23, 0), Model!$I$20:$O$28, 5) &amp; " : " &amp; MATCH(MOD($D18+W$9, 12), Model!$I$23:$O$23, 0), "")</f>
        <v/>
      </c>
      <c r="X18" s="57" t="str">
        <f>IFERROR(HLOOKUP(MATCH(MOD($D18+X$9, 12), Model!$I$23:$O$23, 0), Model!$I$20:$O$28, 5) &amp; " : " &amp; MATCH(MOD($D18+X$9, 12), Model!$I$23:$O$23, 0), "")</f>
        <v>A : 6</v>
      </c>
      <c r="Y18" s="56" t="str">
        <f>IFERROR(HLOOKUP(MATCH(MOD($D18+Y$9, 12), Model!$I$23:$O$23, 0), Model!$I$20:$O$28, 5) &amp; " : " &amp; MATCH(MOD($D18+Y$9, 12), Model!$I$23:$O$23, 0), "")</f>
        <v/>
      </c>
      <c r="Z18" s="57" t="str">
        <f>IFERROR(HLOOKUP(MATCH(MOD($D18+Z$9, 12), Model!$I$23:$O$23, 0), Model!$I$20:$O$28, 5) &amp; " : " &amp; MATCH(MOD($D18+Z$9, 12), Model!$I$23:$O$23, 0), "")</f>
        <v>B : 7</v>
      </c>
      <c r="AA18" s="56" t="str">
        <f>IFERROR(HLOOKUP(MATCH(MOD($D18+AA$9, 12), Model!$I$23:$O$23, 0), Model!$I$20:$O$28, 5) &amp; " : " &amp; MATCH(MOD($D18+AA$9, 12), Model!$I$23:$O$23, 0), "")</f>
        <v>C : 1</v>
      </c>
      <c r="AB18" s="56" t="str">
        <f>IFERROR(HLOOKUP(MATCH(MOD($D18+AB$9, 12), Model!$I$23:$O$23, 0), Model!$I$20:$O$28, 5) &amp; " : " &amp; MATCH(MOD($D18+AB$9, 12), Model!$I$23:$O$23, 0), "")</f>
        <v/>
      </c>
      <c r="AC18" s="58" t="str">
        <f>IFERROR(HLOOKUP(MATCH(MOD($D18+AC$9, 12), Model!$I$23:$O$23, 0), Model!$I$20:$O$28, 5) &amp; " : " &amp; MATCH(MOD($D18+AC$9, 12), Model!$I$23:$O$23, 0), "")</f>
        <v>D : 2</v>
      </c>
      <c r="AE18" s="92"/>
      <c r="AF18" s="121"/>
    </row>
    <row r="19" spans="2:32" ht="21" customHeight="1" x14ac:dyDescent="0.25">
      <c r="B19" s="67" t="s">
        <v>170</v>
      </c>
      <c r="C19" s="65"/>
      <c r="D19" s="1"/>
      <c r="E19" s="51">
        <f>IF($AB$4, 24-E$1, E$1)</f>
        <v>0</v>
      </c>
      <c r="F19" s="50">
        <f>IF($AB$4, 24-F$1, F$1)</f>
        <v>1</v>
      </c>
      <c r="G19" s="50">
        <f>IF($AB$4, 24-G$1, G$1)</f>
        <v>2</v>
      </c>
      <c r="H19" s="48">
        <f>IF($AB$4, 24-H$1, H$1)</f>
        <v>3</v>
      </c>
      <c r="I19" s="50">
        <f>IF($AB$4, 24-I$1, I$1)</f>
        <v>4</v>
      </c>
      <c r="J19" s="48">
        <f>IF($AB$4, 24-J$1, J$1)</f>
        <v>5</v>
      </c>
      <c r="K19" s="50">
        <f>IF($AB$4, 24-K$1, K$1)</f>
        <v>6</v>
      </c>
      <c r="L19" s="48">
        <f>IF($AB$4, 24-L$1, L$1)</f>
        <v>7</v>
      </c>
      <c r="M19" s="50">
        <f>IF($AB$4, 24-M$1, M$1)</f>
        <v>8</v>
      </c>
      <c r="N19" s="48">
        <f>IF($AB$4, 24-N$1, N$1)</f>
        <v>9</v>
      </c>
      <c r="O19" s="50">
        <f>IF($AB$4, 24-O$1, O$1)</f>
        <v>10</v>
      </c>
      <c r="P19" s="50">
        <f>IF($AB$4, 24-P$1, P$1)</f>
        <v>11</v>
      </c>
      <c r="Q19" s="49">
        <f>IF($AB$4, 24-Q$1, Q$1)</f>
        <v>12</v>
      </c>
      <c r="R19" s="50">
        <f>IF($AB$4, 24-R$1, R$1)</f>
        <v>13</v>
      </c>
      <c r="S19" s="50">
        <f>IF($AB$4, 24-S$1, S$1)</f>
        <v>14</v>
      </c>
      <c r="T19" s="48">
        <f>IF($AB$4, 24-T$1, T$1)</f>
        <v>15</v>
      </c>
      <c r="U19" s="50">
        <f>IF($AB$4, 24-U$1, U$1)</f>
        <v>16</v>
      </c>
      <c r="V19" s="48">
        <f>IF($AB$4, 24-V$1, V$1)</f>
        <v>17</v>
      </c>
      <c r="W19" s="50">
        <f>IF($AB$4, 24-W$1, W$1)</f>
        <v>18</v>
      </c>
      <c r="X19" s="48">
        <f>IF($AB$4, 24-X$1, X$1)</f>
        <v>19</v>
      </c>
      <c r="Y19" s="50">
        <f>IF($AB$4, 24-Y$1, Y$1)</f>
        <v>20</v>
      </c>
      <c r="Z19" s="48">
        <f>IF($AB$4, 24-Z$1, Z$1)</f>
        <v>21</v>
      </c>
      <c r="AA19" s="50">
        <f>IF($AB$4, 24-AA$1, AA$1)</f>
        <v>22</v>
      </c>
      <c r="AB19" s="50">
        <f>IF($AB$4, 24-AB$1, AB$1)</f>
        <v>23</v>
      </c>
      <c r="AC19" s="55">
        <f>IF($AB$4, 24-AC$1, AC$1)</f>
        <v>24</v>
      </c>
      <c r="AE19" s="88" t="s">
        <v>9</v>
      </c>
      <c r="AF19" s="120" t="b">
        <f>HLOOKUP(L$1, Model!$I$40:$O$56, MATCH($B$19, Model!$H$40:$H$56, 0))</f>
        <v>1</v>
      </c>
    </row>
    <row r="20" spans="2:32" x14ac:dyDescent="0.3">
      <c r="B20" s="66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2:32" ht="15" hidden="1" customHeight="1" x14ac:dyDescent="0.3">
      <c r="B21" s="66"/>
      <c r="E21" s="70"/>
      <c r="H21" s="60"/>
      <c r="I21" s="60"/>
      <c r="J21" s="71" t="s">
        <v>39</v>
      </c>
      <c r="K21" s="71" t="s">
        <v>40</v>
      </c>
      <c r="L21" s="71" t="s">
        <v>41</v>
      </c>
      <c r="M21" s="71" t="s">
        <v>42</v>
      </c>
      <c r="N21" s="71" t="s">
        <v>43</v>
      </c>
      <c r="O21" s="71" t="s">
        <v>44</v>
      </c>
      <c r="P21" s="71" t="s">
        <v>45</v>
      </c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72"/>
      <c r="AF21" s="60"/>
    </row>
    <row r="22" spans="2:32" ht="15" customHeight="1" x14ac:dyDescent="0.3">
      <c r="B22" s="66"/>
      <c r="E22" s="70"/>
      <c r="H22" s="60"/>
      <c r="I22" s="60"/>
      <c r="Y22" s="60"/>
      <c r="Z22" s="60"/>
      <c r="AA22" s="60"/>
      <c r="AB22" s="60"/>
      <c r="AC22" s="60"/>
      <c r="AD22" s="60"/>
      <c r="AE22" s="72"/>
      <c r="AF22" s="60"/>
    </row>
    <row r="23" spans="2:32" ht="15" customHeight="1" x14ac:dyDescent="0.3">
      <c r="B23" s="128" t="str">
        <f>SUBSTITUTE(SUBSTITUTE(IF(B38 = "Ionian (Major)", B29 &amp; " Major", IF(B38 = "Aolian (Minor)", B29 &amp; " Minor", B29 &amp; " " &amp; B38)), "#", "♯"), "b", "♭")</f>
        <v>E Pentatonic Minor</v>
      </c>
      <c r="C23" s="128"/>
      <c r="D23" s="128"/>
      <c r="E23" s="128"/>
      <c r="F23" s="128"/>
      <c r="G23" s="128"/>
      <c r="K23" s="123">
        <f>IF(J27 = "", "", IF(K24 = 0, F$1, K24))</f>
        <v>1</v>
      </c>
      <c r="L23" s="123"/>
      <c r="M23" s="123" t="str">
        <f>IF(K27 = "", "", IF(M24 = 0, G$1, M24))</f>
        <v/>
      </c>
      <c r="N23" s="123"/>
      <c r="O23" s="123" t="str">
        <f>IF(L27 = "", "", IF(O24 = 0, H$1, O24))</f>
        <v>♭3</v>
      </c>
      <c r="P23" s="123"/>
      <c r="Q23" s="123">
        <f>IF(M27 = "", "", IF(Q24 = 0, I$1, Q24))</f>
        <v>4</v>
      </c>
      <c r="R23" s="123"/>
      <c r="S23" s="123">
        <f>IF(N27 = "", "", IF(S24 = 0, J$1, S24))</f>
        <v>5</v>
      </c>
      <c r="T23" s="123"/>
      <c r="U23" s="123" t="str">
        <f>IF(O27 = "", "", IF(U24 = 0, K$1, U24))</f>
        <v/>
      </c>
      <c r="V23" s="123"/>
      <c r="W23" s="123" t="str">
        <f>IF(P27 = "", "", IF(W24 = 0, L$1, W24))</f>
        <v>♭7</v>
      </c>
      <c r="X23" s="123"/>
      <c r="Y23" s="60"/>
      <c r="Z23" s="60"/>
      <c r="AA23" s="60"/>
      <c r="AB23" s="60"/>
      <c r="AC23" s="60"/>
      <c r="AD23" s="60"/>
      <c r="AE23" s="72"/>
      <c r="AF23" s="60"/>
    </row>
    <row r="24" spans="2:32" s="59" customFormat="1" ht="15" hidden="1" customHeight="1" x14ac:dyDescent="0.3">
      <c r="B24" s="128"/>
      <c r="C24" s="128"/>
      <c r="D24" s="128"/>
      <c r="E24" s="128"/>
      <c r="F24" s="128"/>
      <c r="G24" s="128"/>
      <c r="K24" s="124">
        <f>IFERROR(HLOOKUP(F$1, Model!$P$1:$W$17, MATCH($B$38, Model!$P$2:$P$20, 0) + 1), F$1)</f>
        <v>0</v>
      </c>
      <c r="L24" s="124"/>
      <c r="M24" s="124">
        <f>IFERROR(HLOOKUP(G$1, Model!$P$1:$W$17, MATCH($B$38, Model!$P$2:$P$20, 0) + 1), G$1)</f>
        <v>0</v>
      </c>
      <c r="N24" s="124"/>
      <c r="O24" s="124" t="str">
        <f>IFERROR(HLOOKUP(H$1, Model!$P$1:$W$17, MATCH($B$38, Model!$P$2:$P$20, 0) + 1), H$1)</f>
        <v>♭3</v>
      </c>
      <c r="P24" s="124"/>
      <c r="Q24" s="124">
        <f>IFERROR(HLOOKUP(I$1, Model!$P$1:$W$17, MATCH($B$38, Model!$P$2:$P$20, 0) + 1), I$1)</f>
        <v>0</v>
      </c>
      <c r="R24" s="124"/>
      <c r="S24" s="124">
        <f>IFERROR(HLOOKUP(J$1, Model!$P$1:$W$17, MATCH($B$38, Model!$P$2:$P$20, 0) + 1), J$1)</f>
        <v>0</v>
      </c>
      <c r="T24" s="124"/>
      <c r="U24" s="124">
        <f>IFERROR(HLOOKUP(K$1, Model!$P$1:$W$17, MATCH($B$38, Model!$P$2:$P$20, 0) + 1), K$1)</f>
        <v>0</v>
      </c>
      <c r="V24" s="124"/>
      <c r="W24" s="124" t="str">
        <f>IFERROR(HLOOKUP(L$1, Model!$P$1:$W$17, MATCH($B$38, Model!$P$2:$P$20, 0) + 1), L$1)</f>
        <v>♭7</v>
      </c>
      <c r="X24" s="124"/>
      <c r="Y24" s="60"/>
      <c r="Z24" s="60"/>
      <c r="AA24" s="60"/>
      <c r="AB24" s="60"/>
      <c r="AC24" s="60"/>
      <c r="AD24" s="60"/>
      <c r="AE24" s="72"/>
      <c r="AF24" s="60"/>
    </row>
    <row r="25" spans="2:32" s="59" customFormat="1" ht="15" customHeight="1" x14ac:dyDescent="0.3">
      <c r="B25" s="128"/>
      <c r="C25" s="128"/>
      <c r="D25" s="128"/>
      <c r="E25" s="128"/>
      <c r="F25" s="128"/>
      <c r="G25" s="128"/>
      <c r="K25" s="122" t="str">
        <f>IF(K$23="","", J$27 &amp; IFERROR(HLOOKUP(F$1, Model!$P$20:$W$36, MATCH($B$38, Model!$P$2:$P$20, 0) + 1), F$1))</f>
        <v>Em7</v>
      </c>
      <c r="L25" s="122"/>
      <c r="M25" s="122" t="str">
        <f>IF(M$23="","", K$27 &amp; IFERROR(HLOOKUP(G$1, Model!$P$20:$W$36, MATCH($B$38, Model!$P$2:$P$20, 0) + 1), G$1))</f>
        <v/>
      </c>
      <c r="N25" s="122"/>
      <c r="O25" s="122" t="str">
        <f>IF(O$23="","", L$27 &amp; IFERROR(HLOOKUP(H$1, Model!$P$20:$W$36, MATCH($B$38, Model!$P$2:$P$20, 0) + 1), H$1))</f>
        <v>GM</v>
      </c>
      <c r="P25" s="122"/>
      <c r="Q25" s="122" t="str">
        <f>IF(Q$23="","", M$27 &amp; IFERROR(HLOOKUP(I$1, Model!$P$20:$W$36, MATCH($B$38, Model!$P$2:$P$20, 0) + 1), I$1))</f>
        <v>A5 ♭7</v>
      </c>
      <c r="R25" s="122"/>
      <c r="S25" s="122" t="str">
        <f>IF(S$23="","", N$27 &amp; IFERROR(HLOOKUP(J$1, Model!$P$20:$W$36, MATCH($B$38, Model!$P$2:$P$20, 0) + 1), J$1))</f>
        <v>B5</v>
      </c>
      <c r="T25" s="122"/>
      <c r="U25" s="122" t="str">
        <f>IF(U$23="","", O$27 &amp; IFERROR(HLOOKUP(K$1, Model!$P$20:$W$36, MATCH($B$38, Model!$P$2:$P$20, 0) + 1), K$1))</f>
        <v/>
      </c>
      <c r="V25" s="122"/>
      <c r="W25" s="122" t="str">
        <f>IF(W$23="","", P$27 &amp; IFERROR(HLOOKUP(L$1, Model!$P$20:$W$36, MATCH($B$38, Model!$P$2:$P$20, 0) + 1), L$1))</f>
        <v>D5</v>
      </c>
      <c r="X25" s="122"/>
      <c r="Y25" s="60"/>
      <c r="Z25" s="60"/>
      <c r="AA25" s="60"/>
      <c r="AB25" s="60"/>
      <c r="AC25" s="60"/>
      <c r="AD25" s="60"/>
      <c r="AE25" s="72"/>
      <c r="AF25" s="60"/>
    </row>
    <row r="26" spans="2:32" ht="10.5" customHeight="1" x14ac:dyDescent="0.3">
      <c r="B26" s="128"/>
      <c r="C26" s="128"/>
      <c r="D26" s="128"/>
      <c r="E26" s="128"/>
      <c r="F26" s="128"/>
      <c r="G26" s="128"/>
      <c r="H26" s="61"/>
      <c r="I26" s="61"/>
      <c r="J26" s="94"/>
      <c r="K26" s="94"/>
      <c r="L26" s="94"/>
      <c r="M26" s="94"/>
      <c r="N26" s="94"/>
      <c r="O26" s="94"/>
      <c r="P26" s="94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72"/>
      <c r="AF26" s="61"/>
    </row>
    <row r="27" spans="2:32" ht="31.5" customHeight="1" x14ac:dyDescent="0.25">
      <c r="B27" s="128"/>
      <c r="C27" s="128"/>
      <c r="D27" s="128"/>
      <c r="E27" s="128"/>
      <c r="F27" s="128"/>
      <c r="G27" s="128"/>
      <c r="H27" s="129" t="s">
        <v>23</v>
      </c>
      <c r="I27" s="129"/>
      <c r="J27" s="73" t="str">
        <f>Model!I28</f>
        <v>E</v>
      </c>
      <c r="K27" s="74" t="str">
        <f>IF(Model!I28=0, "", Model!J28)</f>
        <v/>
      </c>
      <c r="L27" s="75" t="str">
        <f>IF(Model!J28=0, "", Model!K28)</f>
        <v>G</v>
      </c>
      <c r="M27" s="76" t="str">
        <f>IF(Model!K28=0, "", Model!L28)</f>
        <v>A</v>
      </c>
      <c r="N27" s="77" t="str">
        <f>IF(Model!L28=0, "", Model!M28)</f>
        <v>B</v>
      </c>
      <c r="O27" s="78" t="str">
        <f>IF(Model!M28=0, "", Model!N28)</f>
        <v/>
      </c>
      <c r="P27" s="79" t="str">
        <f>IF(Model!N28=0, "", Model!O28)</f>
        <v>D</v>
      </c>
      <c r="S27" s="130" t="s">
        <v>19</v>
      </c>
      <c r="T27" s="130"/>
      <c r="U27" s="130"/>
      <c r="V27" s="98" t="str">
        <f>IF(Model!I26=1, "h", IF(Model!I26=2, "W", IF(Model!I26=3, "W+h", IF(Model!I26=4, "WW", IF(Model!I26=0, "", Model!I22)))))</f>
        <v/>
      </c>
      <c r="W27" s="80" t="str">
        <f>IF(Model!J26=1, "h", IF(Model!J26=2, "W", IF(Model!J26=3, "W+h", IF(Model!J26=4, "WW", IF(Model!J26=0, "", Model!J22)))))</f>
        <v>W+h</v>
      </c>
      <c r="X27" s="81" t="str">
        <f>IF(Model!K26=1, "h", IF(Model!K26=2, "W", IF(Model!K26=3, "W+h", IF(Model!K26=4, "WW", IF(Model!K26=0, "", Model!K22)))))</f>
        <v>W</v>
      </c>
      <c r="Y27" s="82" t="str">
        <f>IF(Model!L26=1, "h", IF(Model!L26=2, "W", IF(Model!L26=3, "W+h", IF(Model!L26=4, "WW", IF(Model!L26=0, "", Model!L22)))))</f>
        <v>W</v>
      </c>
      <c r="Z27" s="83" t="str">
        <f>IF(Model!M26=1, "h", IF(Model!M26=2, "W", IF(Model!M26=3, "W+h", IF(Model!M26=4, "WW", IF(Model!M26=0, "", Model!M22)))))</f>
        <v/>
      </c>
      <c r="AA27" s="84" t="str">
        <f>IF(Model!N26=1, "h", IF(Model!N26=2, "W", IF(Model!N26=3, "W+h", IF(Model!N26=4, "WW", IF(Model!N26=0, "", Model!N22)))))</f>
        <v>W+h</v>
      </c>
      <c r="AB27" s="85" t="str">
        <f>IF(Model!O26=1, "h", IF(Model!O26=2, "W", IF(Model!O26=3, "W+h", IF(Model!O26=4, "WW", IF(Model!O26=0, "", Model!O22)))))</f>
        <v>W</v>
      </c>
      <c r="AE27" s="133" t="s">
        <v>2</v>
      </c>
      <c r="AF27" s="133"/>
    </row>
    <row r="28" spans="2:32" ht="21" customHeight="1" x14ac:dyDescent="0.45">
      <c r="B28" s="93" t="s">
        <v>13</v>
      </c>
      <c r="C28" s="93" t="s">
        <v>17</v>
      </c>
      <c r="D28" s="2">
        <f>VLOOKUP(UPPER(Fretboards!C28), Model!$B$2:$D$41, 3)</f>
        <v>5</v>
      </c>
      <c r="E28" s="138">
        <f>IF($AB$4, 24-E$1, E$1)</f>
        <v>0</v>
      </c>
      <c r="F28" s="139">
        <f>IF($AB$4, 24-F$1, F$1)</f>
        <v>1</v>
      </c>
      <c r="G28" s="47">
        <f>IF($AB$4, 24-G$1, G$1)</f>
        <v>2</v>
      </c>
      <c r="H28" s="48">
        <f>IF($AB$4, 24-H$1, H$1)</f>
        <v>3</v>
      </c>
      <c r="I28" s="47">
        <f>IF($AB$4, 24-I$1, I$1)</f>
        <v>4</v>
      </c>
      <c r="J28" s="48">
        <f>IF($AB$4, 24-J$1, J$1)</f>
        <v>5</v>
      </c>
      <c r="K28" s="47">
        <f>IF($AB$4, 24-K$1, K$1)</f>
        <v>6</v>
      </c>
      <c r="L28" s="48">
        <f>IF($AB$4, 24-L$1, L$1)</f>
        <v>7</v>
      </c>
      <c r="M28" s="47">
        <f>IF($AB$4, 24-M$1, M$1)</f>
        <v>8</v>
      </c>
      <c r="N28" s="48">
        <f>IF($AB$4, 24-N$1, N$1)</f>
        <v>9</v>
      </c>
      <c r="O28" s="47">
        <f>IF($AB$4, 24-O$1, O$1)</f>
        <v>10</v>
      </c>
      <c r="P28" s="47">
        <f>IF($AB$4, 24-P$1, P$1)</f>
        <v>11</v>
      </c>
      <c r="Q28" s="53">
        <f>IF($AB$4, 24-Q$1, Q$1)</f>
        <v>12</v>
      </c>
      <c r="R28" s="47">
        <f>IF($AB$4, 24-R$1, R$1)</f>
        <v>13</v>
      </c>
      <c r="S28" s="47">
        <f>IF($AB$4, 24-S$1, S$1)</f>
        <v>14</v>
      </c>
      <c r="T28" s="48">
        <f>IF($AB$4, 24-T$1, T$1)</f>
        <v>15</v>
      </c>
      <c r="U28" s="47">
        <f>IF($AB$4, 24-U$1, U$1)</f>
        <v>16</v>
      </c>
      <c r="V28" s="48">
        <f>IF($AB$4, 24-V$1, V$1)</f>
        <v>17</v>
      </c>
      <c r="W28" s="47">
        <f>IF($AB$4, 24-W$1, W$1)</f>
        <v>18</v>
      </c>
      <c r="X28" s="48">
        <f>IF($AB$4, 24-X$1, X$1)</f>
        <v>19</v>
      </c>
      <c r="Y28" s="47">
        <f>IF($AB$4, 24-Y$1, Y$1)</f>
        <v>20</v>
      </c>
      <c r="Z28" s="48">
        <f>IF($AB$4, 24-Z$1, Z$1)</f>
        <v>21</v>
      </c>
      <c r="AA28" s="47">
        <f>IF($AB$4, 24-AA$1, AA$1)</f>
        <v>22</v>
      </c>
      <c r="AB28" s="47">
        <f>IF($AB$4, 24-AB$1, AB$1)</f>
        <v>23</v>
      </c>
      <c r="AC28" s="54">
        <f>IF($AB$4, 24-AC$1, AC$1)</f>
        <v>24</v>
      </c>
      <c r="AE28" s="96" t="s">
        <v>10</v>
      </c>
      <c r="AF28" s="97" t="s">
        <v>35</v>
      </c>
    </row>
    <row r="29" spans="2:32" ht="21" customHeight="1" x14ac:dyDescent="0.25">
      <c r="B29" s="132" t="s">
        <v>11</v>
      </c>
      <c r="C29" s="64" t="s">
        <v>18</v>
      </c>
      <c r="D29" s="2">
        <f>VLOOKUP(UPPER(Fretboards!C29), Model!$B$2:$D$41, 3)</f>
        <v>4</v>
      </c>
      <c r="E29" s="118" t="str">
        <f>IFERROR(HLOOKUP(MATCH(MOD($D29+E$28, 12), Model!$I$27:$O$27, 0), Model!$I$20:$O$28, 9) &amp; " : " &amp; HLOOKUP(MATCH(MOD($D29+E$28, 12), Model!$I$27:$O$27, 0), Model!$I$20:$O$25, 6), "")</f>
        <v>E : 1</v>
      </c>
      <c r="F29" s="119" t="str">
        <f>IFERROR(HLOOKUP(MATCH(MOD($D29+F$28, 12), Model!$I$27:$O$27, 0), Model!$I$20:$O$28, 9) &amp; " : " &amp; HLOOKUP(MATCH(MOD($D29+F$28, 12), Model!$I$27:$O$27, 0), Model!$I$20:$O$25, 6), "")</f>
        <v/>
      </c>
      <c r="G29" s="56" t="str">
        <f>IFERROR(HLOOKUP(MATCH(MOD($D29+G$28, 12), Model!$I$27:$O$27, 0), Model!$I$20:$O$28, 9) &amp; " : " &amp; HLOOKUP(MATCH(MOD($D29+G$28, 12), Model!$I$27:$O$27, 0), Model!$I$20:$O$25, 6), "")</f>
        <v/>
      </c>
      <c r="H29" s="57" t="str">
        <f>IFERROR(HLOOKUP(MATCH(MOD($D29+H$28, 12), Model!$I$27:$O$27, 0), Model!$I$20:$O$28, 9) &amp; " : " &amp; HLOOKUP(MATCH(MOD($D29+H$28, 12), Model!$I$27:$O$27, 0), Model!$I$20:$O$25, 6), "")</f>
        <v>G : ♭3</v>
      </c>
      <c r="I29" s="56" t="str">
        <f>IFERROR(HLOOKUP(MATCH(MOD($D29+I$28, 12), Model!$I$27:$O$27, 0), Model!$I$20:$O$28, 9) &amp; " : " &amp; HLOOKUP(MATCH(MOD($D29+I$28, 12), Model!$I$27:$O$27, 0), Model!$I$20:$O$25, 6), "")</f>
        <v/>
      </c>
      <c r="J29" s="57" t="str">
        <f>IFERROR(HLOOKUP(MATCH(MOD($D29+J$28, 12), Model!$I$27:$O$27, 0), Model!$I$20:$O$28, 9) &amp; " : " &amp; HLOOKUP(MATCH(MOD($D29+J$28, 12), Model!$I$27:$O$27, 0), Model!$I$20:$O$25, 6), "")</f>
        <v>A : 4</v>
      </c>
      <c r="K29" s="56" t="str">
        <f>IFERROR(HLOOKUP(MATCH(MOD($D29+K$28, 12), Model!$I$27:$O$27, 0), Model!$I$20:$O$28, 9) &amp; " : " &amp; HLOOKUP(MATCH(MOD($D29+K$28, 12), Model!$I$27:$O$27, 0), Model!$I$20:$O$25, 6), "")</f>
        <v/>
      </c>
      <c r="L29" s="57" t="str">
        <f>IFERROR(HLOOKUP(MATCH(MOD($D29+L$28, 12), Model!$I$27:$O$27, 0), Model!$I$20:$O$28, 9) &amp; " : " &amp; HLOOKUP(MATCH(MOD($D29+L$28, 12), Model!$I$27:$O$27, 0), Model!$I$20:$O$25, 6), "")</f>
        <v>B : 5</v>
      </c>
      <c r="M29" s="56" t="str">
        <f>IFERROR(HLOOKUP(MATCH(MOD($D29+M$28, 12), Model!$I$27:$O$27, 0), Model!$I$20:$O$28, 9) &amp; " : " &amp; HLOOKUP(MATCH(MOD($D29+M$28, 12), Model!$I$27:$O$27, 0), Model!$I$20:$O$25, 6), "")</f>
        <v/>
      </c>
      <c r="N29" s="57" t="str">
        <f>IFERROR(HLOOKUP(MATCH(MOD($D29+N$28, 12), Model!$I$27:$O$27, 0), Model!$I$20:$O$28, 9) &amp; " : " &amp; HLOOKUP(MATCH(MOD($D29+N$28, 12), Model!$I$27:$O$27, 0), Model!$I$20:$O$25, 6), "")</f>
        <v/>
      </c>
      <c r="O29" s="56" t="str">
        <f>IFERROR(HLOOKUP(MATCH(MOD($D29+O$28, 12), Model!$I$27:$O$27, 0), Model!$I$20:$O$28, 9) &amp; " : " &amp; HLOOKUP(MATCH(MOD($D29+O$28, 12), Model!$I$27:$O$27, 0), Model!$I$20:$O$25, 6), "")</f>
        <v>D : ♭7</v>
      </c>
      <c r="P29" s="56" t="str">
        <f>IFERROR(HLOOKUP(MATCH(MOD($D29+P$28, 12), Model!$I$27:$O$27, 0), Model!$I$20:$O$28, 9) &amp; " : " &amp; HLOOKUP(MATCH(MOD($D29+P$28, 12), Model!$I$27:$O$27, 0), Model!$I$20:$O$25, 6), "")</f>
        <v/>
      </c>
      <c r="Q29" s="58" t="str">
        <f>IFERROR(HLOOKUP(MATCH(MOD($D29+Q$28, 12), Model!$I$27:$O$27, 0), Model!$I$20:$O$28, 9) &amp; " : " &amp; HLOOKUP(MATCH(MOD($D29+Q$28, 12), Model!$I$27:$O$27, 0), Model!$I$20:$O$25, 6), "")</f>
        <v>E : 1</v>
      </c>
      <c r="R29" s="56" t="str">
        <f>IFERROR(HLOOKUP(MATCH(MOD($D29+R$28, 12), Model!$I$27:$O$27, 0), Model!$I$20:$O$28, 9) &amp; " : " &amp; HLOOKUP(MATCH(MOD($D29+R$28, 12), Model!$I$27:$O$27, 0), Model!$I$20:$O$25, 6), "")</f>
        <v/>
      </c>
      <c r="S29" s="56" t="str">
        <f>IFERROR(HLOOKUP(MATCH(MOD($D29+S$28, 12), Model!$I$27:$O$27, 0), Model!$I$20:$O$28, 9) &amp; " : " &amp; HLOOKUP(MATCH(MOD($D29+S$28, 12), Model!$I$27:$O$27, 0), Model!$I$20:$O$25, 6), "")</f>
        <v/>
      </c>
      <c r="T29" s="57" t="str">
        <f>IFERROR(HLOOKUP(MATCH(MOD($D29+T$28, 12), Model!$I$27:$O$27, 0), Model!$I$20:$O$28, 9) &amp; " : " &amp; HLOOKUP(MATCH(MOD($D29+T$28, 12), Model!$I$27:$O$27, 0), Model!$I$20:$O$25, 6), "")</f>
        <v>G : ♭3</v>
      </c>
      <c r="U29" s="56" t="str">
        <f>IFERROR(HLOOKUP(MATCH(MOD($D29+U$28, 12), Model!$I$27:$O$27, 0), Model!$I$20:$O$28, 9) &amp; " : " &amp; HLOOKUP(MATCH(MOD($D29+U$28, 12), Model!$I$27:$O$27, 0), Model!$I$20:$O$25, 6), "")</f>
        <v/>
      </c>
      <c r="V29" s="57" t="str">
        <f>IFERROR(HLOOKUP(MATCH(MOD($D29+V$28, 12), Model!$I$27:$O$27, 0), Model!$I$20:$O$28, 9) &amp; " : " &amp; HLOOKUP(MATCH(MOD($D29+V$28, 12), Model!$I$27:$O$27, 0), Model!$I$20:$O$25, 6), "")</f>
        <v>A : 4</v>
      </c>
      <c r="W29" s="56" t="str">
        <f>IFERROR(HLOOKUP(MATCH(MOD($D29+W$28, 12), Model!$I$27:$O$27, 0), Model!$I$20:$O$28, 9) &amp; " : " &amp; HLOOKUP(MATCH(MOD($D29+W$28, 12), Model!$I$27:$O$27, 0), Model!$I$20:$O$25, 6), "")</f>
        <v/>
      </c>
      <c r="X29" s="57" t="str">
        <f>IFERROR(HLOOKUP(MATCH(MOD($D29+X$28, 12), Model!$I$27:$O$27, 0), Model!$I$20:$O$28, 9) &amp; " : " &amp; HLOOKUP(MATCH(MOD($D29+X$28, 12), Model!$I$27:$O$27, 0), Model!$I$20:$O$25, 6), "")</f>
        <v>B : 5</v>
      </c>
      <c r="Y29" s="56" t="str">
        <f>IFERROR(HLOOKUP(MATCH(MOD($D29+Y$28, 12), Model!$I$27:$O$27, 0), Model!$I$20:$O$28, 9) &amp; " : " &amp; HLOOKUP(MATCH(MOD($D29+Y$28, 12), Model!$I$27:$O$27, 0), Model!$I$20:$O$25, 6), "")</f>
        <v/>
      </c>
      <c r="Z29" s="57" t="str">
        <f>IFERROR(HLOOKUP(MATCH(MOD($D29+Z$28, 12), Model!$I$27:$O$27, 0), Model!$I$20:$O$28, 9) &amp; " : " &amp; HLOOKUP(MATCH(MOD($D29+Z$28, 12), Model!$I$27:$O$27, 0), Model!$I$20:$O$25, 6), "")</f>
        <v/>
      </c>
      <c r="AA29" s="56" t="str">
        <f>IFERROR(HLOOKUP(MATCH(MOD($D29+AA$28, 12), Model!$I$27:$O$27, 0), Model!$I$20:$O$28, 9) &amp; " : " &amp; HLOOKUP(MATCH(MOD($D29+AA$28, 12), Model!$I$27:$O$27, 0), Model!$I$20:$O$25, 6), "")</f>
        <v>D : ♭7</v>
      </c>
      <c r="AB29" s="56" t="str">
        <f>IFERROR(HLOOKUP(MATCH(MOD($D29+AB$28, 12), Model!$I$27:$O$27, 0), Model!$I$20:$O$28, 9) &amp; " : " &amp; HLOOKUP(MATCH(MOD($D29+AB$28, 12), Model!$I$27:$O$27, 0), Model!$I$20:$O$25, 6), "")</f>
        <v/>
      </c>
      <c r="AC29" s="58" t="str">
        <f>IFERROR(HLOOKUP(MATCH(MOD($D29+AC$28, 12), Model!$I$27:$O$27, 0), Model!$I$20:$O$28, 9) &amp; " : " &amp; HLOOKUP(MATCH(MOD($D29+AC$28, 12), Model!$I$27:$O$27, 0), Model!$I$20:$O$25, 6), "")</f>
        <v>E : 1</v>
      </c>
      <c r="AD29" s="63"/>
      <c r="AE29" s="88" t="s">
        <v>3</v>
      </c>
      <c r="AF29" s="120" t="b">
        <f>HLOOKUP(F$1, Model!$I$40:$O$56, MATCH($B$38, Model!$H$40:$H$56, 0))</f>
        <v>1</v>
      </c>
    </row>
    <row r="30" spans="2:32" ht="21" customHeight="1" x14ac:dyDescent="0.25">
      <c r="B30" s="132"/>
      <c r="C30" s="64" t="s">
        <v>16</v>
      </c>
      <c r="D30" s="2">
        <f>VLOOKUP(UPPER(Fretboards!C30), Model!$B$2:$D$41, 3)</f>
        <v>11</v>
      </c>
      <c r="E30" s="118" t="str">
        <f>IFERROR(HLOOKUP(MATCH(MOD($D30+E$28, 12), Model!$I$27:$O$27, 0), Model!$I$20:$O$28, 9) &amp; " : " &amp; HLOOKUP(MATCH(MOD($D30+E$28, 12), Model!$I$27:$O$27, 0), Model!$I$20:$O$25, 6), "")</f>
        <v>B : 5</v>
      </c>
      <c r="F30" s="119" t="str">
        <f>IFERROR(HLOOKUP(MATCH(MOD($D30+F$28, 12), Model!$I$27:$O$27, 0), Model!$I$20:$O$28, 9) &amp; " : " &amp; HLOOKUP(MATCH(MOD($D30+F$28, 12), Model!$I$27:$O$27, 0), Model!$I$20:$O$25, 6), "")</f>
        <v/>
      </c>
      <c r="G30" s="56" t="str">
        <f>IFERROR(HLOOKUP(MATCH(MOD($D30+G$28, 12), Model!$I$27:$O$27, 0), Model!$I$20:$O$28, 9) &amp; " : " &amp; HLOOKUP(MATCH(MOD($D30+G$28, 12), Model!$I$27:$O$27, 0), Model!$I$20:$O$25, 6), "")</f>
        <v/>
      </c>
      <c r="H30" s="57" t="str">
        <f>IFERROR(HLOOKUP(MATCH(MOD($D30+H$28, 12), Model!$I$27:$O$27, 0), Model!$I$20:$O$28, 9) &amp; " : " &amp; HLOOKUP(MATCH(MOD($D30+H$28, 12), Model!$I$27:$O$27, 0), Model!$I$20:$O$25, 6), "")</f>
        <v>D : ♭7</v>
      </c>
      <c r="I30" s="56" t="str">
        <f>IFERROR(HLOOKUP(MATCH(MOD($D30+I$28, 12), Model!$I$27:$O$27, 0), Model!$I$20:$O$28, 9) &amp; " : " &amp; HLOOKUP(MATCH(MOD($D30+I$28, 12), Model!$I$27:$O$27, 0), Model!$I$20:$O$25, 6), "")</f>
        <v/>
      </c>
      <c r="J30" s="57" t="str">
        <f>IFERROR(HLOOKUP(MATCH(MOD($D30+J$28, 12), Model!$I$27:$O$27, 0), Model!$I$20:$O$28, 9) &amp; " : " &amp; HLOOKUP(MATCH(MOD($D30+J$28, 12), Model!$I$27:$O$27, 0), Model!$I$20:$O$25, 6), "")</f>
        <v>E : 1</v>
      </c>
      <c r="K30" s="56" t="str">
        <f>IFERROR(HLOOKUP(MATCH(MOD($D30+K$28, 12), Model!$I$27:$O$27, 0), Model!$I$20:$O$28, 9) &amp; " : " &amp; HLOOKUP(MATCH(MOD($D30+K$28, 12), Model!$I$27:$O$27, 0), Model!$I$20:$O$25, 6), "")</f>
        <v/>
      </c>
      <c r="L30" s="57" t="str">
        <f>IFERROR(HLOOKUP(MATCH(MOD($D30+L$28, 12), Model!$I$27:$O$27, 0), Model!$I$20:$O$28, 9) &amp; " : " &amp; HLOOKUP(MATCH(MOD($D30+L$28, 12), Model!$I$27:$O$27, 0), Model!$I$20:$O$25, 6), "")</f>
        <v/>
      </c>
      <c r="M30" s="56" t="str">
        <f>IFERROR(HLOOKUP(MATCH(MOD($D30+M$28, 12), Model!$I$27:$O$27, 0), Model!$I$20:$O$28, 9) &amp; " : " &amp; HLOOKUP(MATCH(MOD($D30+M$28, 12), Model!$I$27:$O$27, 0), Model!$I$20:$O$25, 6), "")</f>
        <v>G : ♭3</v>
      </c>
      <c r="N30" s="57" t="str">
        <f>IFERROR(HLOOKUP(MATCH(MOD($D30+N$28, 12), Model!$I$27:$O$27, 0), Model!$I$20:$O$28, 9) &amp; " : " &amp; HLOOKUP(MATCH(MOD($D30+N$28, 12), Model!$I$27:$O$27, 0), Model!$I$20:$O$25, 6), "")</f>
        <v/>
      </c>
      <c r="O30" s="56" t="str">
        <f>IFERROR(HLOOKUP(MATCH(MOD($D30+O$28, 12), Model!$I$27:$O$27, 0), Model!$I$20:$O$28, 9) &amp; " : " &amp; HLOOKUP(MATCH(MOD($D30+O$28, 12), Model!$I$27:$O$27, 0), Model!$I$20:$O$25, 6), "")</f>
        <v>A : 4</v>
      </c>
      <c r="P30" s="56" t="str">
        <f>IFERROR(HLOOKUP(MATCH(MOD($D30+P$28, 12), Model!$I$27:$O$27, 0), Model!$I$20:$O$28, 9) &amp; " : " &amp; HLOOKUP(MATCH(MOD($D30+P$28, 12), Model!$I$27:$O$27, 0), Model!$I$20:$O$25, 6), "")</f>
        <v/>
      </c>
      <c r="Q30" s="58" t="str">
        <f>IFERROR(HLOOKUP(MATCH(MOD($D30+Q$28, 12), Model!$I$27:$O$27, 0), Model!$I$20:$O$28, 9) &amp; " : " &amp; HLOOKUP(MATCH(MOD($D30+Q$28, 12), Model!$I$27:$O$27, 0), Model!$I$20:$O$25, 6), "")</f>
        <v>B : 5</v>
      </c>
      <c r="R30" s="56" t="str">
        <f>IFERROR(HLOOKUP(MATCH(MOD($D30+R$28, 12), Model!$I$27:$O$27, 0), Model!$I$20:$O$28, 9) &amp; " : " &amp; HLOOKUP(MATCH(MOD($D30+R$28, 12), Model!$I$27:$O$27, 0), Model!$I$20:$O$25, 6), "")</f>
        <v/>
      </c>
      <c r="S30" s="56" t="str">
        <f>IFERROR(HLOOKUP(MATCH(MOD($D30+S$28, 12), Model!$I$27:$O$27, 0), Model!$I$20:$O$28, 9) &amp; " : " &amp; HLOOKUP(MATCH(MOD($D30+S$28, 12), Model!$I$27:$O$27, 0), Model!$I$20:$O$25, 6), "")</f>
        <v/>
      </c>
      <c r="T30" s="57" t="str">
        <f>IFERROR(HLOOKUP(MATCH(MOD($D30+T$28, 12), Model!$I$27:$O$27, 0), Model!$I$20:$O$28, 9) &amp; " : " &amp; HLOOKUP(MATCH(MOD($D30+T$28, 12), Model!$I$27:$O$27, 0), Model!$I$20:$O$25, 6), "")</f>
        <v>D : ♭7</v>
      </c>
      <c r="U30" s="56" t="str">
        <f>IFERROR(HLOOKUP(MATCH(MOD($D30+U$28, 12), Model!$I$27:$O$27, 0), Model!$I$20:$O$28, 9) &amp; " : " &amp; HLOOKUP(MATCH(MOD($D30+U$28, 12), Model!$I$27:$O$27, 0), Model!$I$20:$O$25, 6), "")</f>
        <v/>
      </c>
      <c r="V30" s="57" t="str">
        <f>IFERROR(HLOOKUP(MATCH(MOD($D30+V$28, 12), Model!$I$27:$O$27, 0), Model!$I$20:$O$28, 9) &amp; " : " &amp; HLOOKUP(MATCH(MOD($D30+V$28, 12), Model!$I$27:$O$27, 0), Model!$I$20:$O$25, 6), "")</f>
        <v>E : 1</v>
      </c>
      <c r="W30" s="56" t="str">
        <f>IFERROR(HLOOKUP(MATCH(MOD($D30+W$28, 12), Model!$I$27:$O$27, 0), Model!$I$20:$O$28, 9) &amp; " : " &amp; HLOOKUP(MATCH(MOD($D30+W$28, 12), Model!$I$27:$O$27, 0), Model!$I$20:$O$25, 6), "")</f>
        <v/>
      </c>
      <c r="X30" s="57" t="str">
        <f>IFERROR(HLOOKUP(MATCH(MOD($D30+X$28, 12), Model!$I$27:$O$27, 0), Model!$I$20:$O$28, 9) &amp; " : " &amp; HLOOKUP(MATCH(MOD($D30+X$28, 12), Model!$I$27:$O$27, 0), Model!$I$20:$O$25, 6), "")</f>
        <v/>
      </c>
      <c r="Y30" s="56" t="str">
        <f>IFERROR(HLOOKUP(MATCH(MOD($D30+Y$28, 12), Model!$I$27:$O$27, 0), Model!$I$20:$O$28, 9) &amp; " : " &amp; HLOOKUP(MATCH(MOD($D30+Y$28, 12), Model!$I$27:$O$27, 0), Model!$I$20:$O$25, 6), "")</f>
        <v>G : ♭3</v>
      </c>
      <c r="Z30" s="57" t="str">
        <f>IFERROR(HLOOKUP(MATCH(MOD($D30+Z$28, 12), Model!$I$27:$O$27, 0), Model!$I$20:$O$28, 9) &amp; " : " &amp; HLOOKUP(MATCH(MOD($D30+Z$28, 12), Model!$I$27:$O$27, 0), Model!$I$20:$O$25, 6), "")</f>
        <v/>
      </c>
      <c r="AA30" s="56" t="str">
        <f>IFERROR(HLOOKUP(MATCH(MOD($D30+AA$28, 12), Model!$I$27:$O$27, 0), Model!$I$20:$O$28, 9) &amp; " : " &amp; HLOOKUP(MATCH(MOD($D30+AA$28, 12), Model!$I$27:$O$27, 0), Model!$I$20:$O$25, 6), "")</f>
        <v>A : 4</v>
      </c>
      <c r="AB30" s="56" t="str">
        <f>IFERROR(HLOOKUP(MATCH(MOD($D30+AB$28, 12), Model!$I$27:$O$27, 0), Model!$I$20:$O$28, 9) &amp; " : " &amp; HLOOKUP(MATCH(MOD($D30+AB$28, 12), Model!$I$27:$O$27, 0), Model!$I$20:$O$25, 6), "")</f>
        <v/>
      </c>
      <c r="AC30" s="58" t="str">
        <f>IFERROR(HLOOKUP(MATCH(MOD($D30+AC$28, 12), Model!$I$27:$O$27, 0), Model!$I$20:$O$28, 9) &amp; " : " &amp; HLOOKUP(MATCH(MOD($D30+AC$28, 12), Model!$I$27:$O$27, 0), Model!$I$20:$O$25, 6), "")</f>
        <v>B : 5</v>
      </c>
      <c r="AD30" s="63"/>
      <c r="AE30" s="89" t="s">
        <v>4</v>
      </c>
      <c r="AF30" s="120" t="b">
        <f>HLOOKUP(G$1, Model!$I$40:$O$56, MATCH($B$38, Model!$H$40:$H$56, 0))</f>
        <v>0</v>
      </c>
    </row>
    <row r="31" spans="2:32" ht="21" customHeight="1" x14ac:dyDescent="0.25">
      <c r="B31" s="132"/>
      <c r="C31" s="64" t="s">
        <v>15</v>
      </c>
      <c r="D31" s="2">
        <f>VLOOKUP(UPPER(Fretboards!C31), Model!$B$2:$D$41, 3)</f>
        <v>7</v>
      </c>
      <c r="E31" s="118" t="str">
        <f>IFERROR(HLOOKUP(MATCH(MOD($D31+E$28, 12), Model!$I$27:$O$27, 0), Model!$I$20:$O$28, 9) &amp; " : " &amp; HLOOKUP(MATCH(MOD($D31+E$28, 12), Model!$I$27:$O$27, 0), Model!$I$20:$O$25, 6), "")</f>
        <v>G : ♭3</v>
      </c>
      <c r="F31" s="119" t="str">
        <f>IFERROR(HLOOKUP(MATCH(MOD($D31+F$28, 12), Model!$I$27:$O$27, 0), Model!$I$20:$O$28, 9) &amp; " : " &amp; HLOOKUP(MATCH(MOD($D31+F$28, 12), Model!$I$27:$O$27, 0), Model!$I$20:$O$25, 6), "")</f>
        <v/>
      </c>
      <c r="G31" s="56" t="str">
        <f>IFERROR(HLOOKUP(MATCH(MOD($D31+G$28, 12), Model!$I$27:$O$27, 0), Model!$I$20:$O$28, 9) &amp; " : " &amp; HLOOKUP(MATCH(MOD($D31+G$28, 12), Model!$I$27:$O$27, 0), Model!$I$20:$O$25, 6), "")</f>
        <v>A : 4</v>
      </c>
      <c r="H31" s="57" t="str">
        <f>IFERROR(HLOOKUP(MATCH(MOD($D31+H$28, 12), Model!$I$27:$O$27, 0), Model!$I$20:$O$28, 9) &amp; " : " &amp; HLOOKUP(MATCH(MOD($D31+H$28, 12), Model!$I$27:$O$27, 0), Model!$I$20:$O$25, 6), "")</f>
        <v/>
      </c>
      <c r="I31" s="56" t="str">
        <f>IFERROR(HLOOKUP(MATCH(MOD($D31+I$28, 12), Model!$I$27:$O$27, 0), Model!$I$20:$O$28, 9) &amp; " : " &amp; HLOOKUP(MATCH(MOD($D31+I$28, 12), Model!$I$27:$O$27, 0), Model!$I$20:$O$25, 6), "")</f>
        <v>B : 5</v>
      </c>
      <c r="J31" s="57" t="str">
        <f>IFERROR(HLOOKUP(MATCH(MOD($D31+J$28, 12), Model!$I$27:$O$27, 0), Model!$I$20:$O$28, 9) &amp; " : " &amp; HLOOKUP(MATCH(MOD($D31+J$28, 12), Model!$I$27:$O$27, 0), Model!$I$20:$O$25, 6), "")</f>
        <v/>
      </c>
      <c r="K31" s="56" t="str">
        <f>IFERROR(HLOOKUP(MATCH(MOD($D31+K$28, 12), Model!$I$27:$O$27, 0), Model!$I$20:$O$28, 9) &amp; " : " &amp; HLOOKUP(MATCH(MOD($D31+K$28, 12), Model!$I$27:$O$27, 0), Model!$I$20:$O$25, 6), "")</f>
        <v/>
      </c>
      <c r="L31" s="57" t="str">
        <f>IFERROR(HLOOKUP(MATCH(MOD($D31+L$28, 12), Model!$I$27:$O$27, 0), Model!$I$20:$O$28, 9) &amp; " : " &amp; HLOOKUP(MATCH(MOD($D31+L$28, 12), Model!$I$27:$O$27, 0), Model!$I$20:$O$25, 6), "")</f>
        <v>D : ♭7</v>
      </c>
      <c r="M31" s="56" t="str">
        <f>IFERROR(HLOOKUP(MATCH(MOD($D31+M$28, 12), Model!$I$27:$O$27, 0), Model!$I$20:$O$28, 9) &amp; " : " &amp; HLOOKUP(MATCH(MOD($D31+M$28, 12), Model!$I$27:$O$27, 0), Model!$I$20:$O$25, 6), "")</f>
        <v/>
      </c>
      <c r="N31" s="57" t="str">
        <f>IFERROR(HLOOKUP(MATCH(MOD($D31+N$28, 12), Model!$I$27:$O$27, 0), Model!$I$20:$O$28, 9) &amp; " : " &amp; HLOOKUP(MATCH(MOD($D31+N$28, 12), Model!$I$27:$O$27, 0), Model!$I$20:$O$25, 6), "")</f>
        <v>E : 1</v>
      </c>
      <c r="O31" s="56" t="str">
        <f>IFERROR(HLOOKUP(MATCH(MOD($D31+O$28, 12), Model!$I$27:$O$27, 0), Model!$I$20:$O$28, 9) &amp; " : " &amp; HLOOKUP(MATCH(MOD($D31+O$28, 12), Model!$I$27:$O$27, 0), Model!$I$20:$O$25, 6), "")</f>
        <v/>
      </c>
      <c r="P31" s="56" t="str">
        <f>IFERROR(HLOOKUP(MATCH(MOD($D31+P$28, 12), Model!$I$27:$O$27, 0), Model!$I$20:$O$28, 9) &amp; " : " &amp; HLOOKUP(MATCH(MOD($D31+P$28, 12), Model!$I$27:$O$27, 0), Model!$I$20:$O$25, 6), "")</f>
        <v/>
      </c>
      <c r="Q31" s="58" t="str">
        <f>IFERROR(HLOOKUP(MATCH(MOD($D31+Q$28, 12), Model!$I$27:$O$27, 0), Model!$I$20:$O$28, 9) &amp; " : " &amp; HLOOKUP(MATCH(MOD($D31+Q$28, 12), Model!$I$27:$O$27, 0), Model!$I$20:$O$25, 6), "")</f>
        <v>G : ♭3</v>
      </c>
      <c r="R31" s="56" t="str">
        <f>IFERROR(HLOOKUP(MATCH(MOD($D31+R$28, 12), Model!$I$27:$O$27, 0), Model!$I$20:$O$28, 9) &amp; " : " &amp; HLOOKUP(MATCH(MOD($D31+R$28, 12), Model!$I$27:$O$27, 0), Model!$I$20:$O$25, 6), "")</f>
        <v/>
      </c>
      <c r="S31" s="56" t="str">
        <f>IFERROR(HLOOKUP(MATCH(MOD($D31+S$28, 12), Model!$I$27:$O$27, 0), Model!$I$20:$O$28, 9) &amp; " : " &amp; HLOOKUP(MATCH(MOD($D31+S$28, 12), Model!$I$27:$O$27, 0), Model!$I$20:$O$25, 6), "")</f>
        <v>A : 4</v>
      </c>
      <c r="T31" s="57" t="str">
        <f>IFERROR(HLOOKUP(MATCH(MOD($D31+T$28, 12), Model!$I$27:$O$27, 0), Model!$I$20:$O$28, 9) &amp; " : " &amp; HLOOKUP(MATCH(MOD($D31+T$28, 12), Model!$I$27:$O$27, 0), Model!$I$20:$O$25, 6), "")</f>
        <v/>
      </c>
      <c r="U31" s="56" t="str">
        <f>IFERROR(HLOOKUP(MATCH(MOD($D31+U$28, 12), Model!$I$27:$O$27, 0), Model!$I$20:$O$28, 9) &amp; " : " &amp; HLOOKUP(MATCH(MOD($D31+U$28, 12), Model!$I$27:$O$27, 0), Model!$I$20:$O$25, 6), "")</f>
        <v>B : 5</v>
      </c>
      <c r="V31" s="57" t="str">
        <f>IFERROR(HLOOKUP(MATCH(MOD($D31+V$28, 12), Model!$I$27:$O$27, 0), Model!$I$20:$O$28, 9) &amp; " : " &amp; HLOOKUP(MATCH(MOD($D31+V$28, 12), Model!$I$27:$O$27, 0), Model!$I$20:$O$25, 6), "")</f>
        <v/>
      </c>
      <c r="W31" s="56" t="str">
        <f>IFERROR(HLOOKUP(MATCH(MOD($D31+W$28, 12), Model!$I$27:$O$27, 0), Model!$I$20:$O$28, 9) &amp; " : " &amp; HLOOKUP(MATCH(MOD($D31+W$28, 12), Model!$I$27:$O$27, 0), Model!$I$20:$O$25, 6), "")</f>
        <v/>
      </c>
      <c r="X31" s="57" t="str">
        <f>IFERROR(HLOOKUP(MATCH(MOD($D31+X$28, 12), Model!$I$27:$O$27, 0), Model!$I$20:$O$28, 9) &amp; " : " &amp; HLOOKUP(MATCH(MOD($D31+X$28, 12), Model!$I$27:$O$27, 0), Model!$I$20:$O$25, 6), "")</f>
        <v>D : ♭7</v>
      </c>
      <c r="Y31" s="56" t="str">
        <f>IFERROR(HLOOKUP(MATCH(MOD($D31+Y$28, 12), Model!$I$27:$O$27, 0), Model!$I$20:$O$28, 9) &amp; " : " &amp; HLOOKUP(MATCH(MOD($D31+Y$28, 12), Model!$I$27:$O$27, 0), Model!$I$20:$O$25, 6), "")</f>
        <v/>
      </c>
      <c r="Z31" s="57" t="str">
        <f>IFERROR(HLOOKUP(MATCH(MOD($D31+Z$28, 12), Model!$I$27:$O$27, 0), Model!$I$20:$O$28, 9) &amp; " : " &amp; HLOOKUP(MATCH(MOD($D31+Z$28, 12), Model!$I$27:$O$27, 0), Model!$I$20:$O$25, 6), "")</f>
        <v>E : 1</v>
      </c>
      <c r="AA31" s="56" t="str">
        <f>IFERROR(HLOOKUP(MATCH(MOD($D31+AA$28, 12), Model!$I$27:$O$27, 0), Model!$I$20:$O$28, 9) &amp; " : " &amp; HLOOKUP(MATCH(MOD($D31+AA$28, 12), Model!$I$27:$O$27, 0), Model!$I$20:$O$25, 6), "")</f>
        <v/>
      </c>
      <c r="AB31" s="56" t="str">
        <f>IFERROR(HLOOKUP(MATCH(MOD($D31+AB$28, 12), Model!$I$27:$O$27, 0), Model!$I$20:$O$28, 9) &amp; " : " &amp; HLOOKUP(MATCH(MOD($D31+AB$28, 12), Model!$I$27:$O$27, 0), Model!$I$20:$O$25, 6), "")</f>
        <v/>
      </c>
      <c r="AC31" s="58" t="str">
        <f>IFERROR(HLOOKUP(MATCH(MOD($D31+AC$28, 12), Model!$I$27:$O$27, 0), Model!$I$20:$O$28, 9) &amp; " : " &amp; HLOOKUP(MATCH(MOD($D31+AC$28, 12), Model!$I$27:$O$27, 0), Model!$I$20:$O$25, 6), "")</f>
        <v>G : ♭3</v>
      </c>
      <c r="AD31" s="63"/>
      <c r="AE31" s="89" t="s">
        <v>5</v>
      </c>
      <c r="AF31" s="120" t="b">
        <f>HLOOKUP(H$1, Model!$I$40:$O$56, MATCH($B$38, Model!$H$40:$H$56, 0))</f>
        <v>1</v>
      </c>
    </row>
    <row r="32" spans="2:32" ht="21" customHeight="1" x14ac:dyDescent="0.25">
      <c r="B32" s="132"/>
      <c r="C32" s="64" t="s">
        <v>12</v>
      </c>
      <c r="D32" s="2">
        <f>VLOOKUP(UPPER(Fretboards!C32), Model!$B$2:$D$41, 3)</f>
        <v>2</v>
      </c>
      <c r="E32" s="118" t="str">
        <f>IFERROR(HLOOKUP(MATCH(MOD($D32+E$28, 12), Model!$I$27:$O$27, 0), Model!$I$20:$O$28, 9) &amp; " : " &amp; HLOOKUP(MATCH(MOD($D32+E$28, 12), Model!$I$27:$O$27, 0), Model!$I$20:$O$25, 6), "")</f>
        <v>D : ♭7</v>
      </c>
      <c r="F32" s="119" t="str">
        <f>IFERROR(HLOOKUP(MATCH(MOD($D32+F$28, 12), Model!$I$27:$O$27, 0), Model!$I$20:$O$28, 9) &amp; " : " &amp; HLOOKUP(MATCH(MOD($D32+F$28, 12), Model!$I$27:$O$27, 0), Model!$I$20:$O$25, 6), "")</f>
        <v/>
      </c>
      <c r="G32" s="56" t="str">
        <f>IFERROR(HLOOKUP(MATCH(MOD($D32+G$28, 12), Model!$I$27:$O$27, 0), Model!$I$20:$O$28, 9) &amp; " : " &amp; HLOOKUP(MATCH(MOD($D32+G$28, 12), Model!$I$27:$O$27, 0), Model!$I$20:$O$25, 6), "")</f>
        <v>E : 1</v>
      </c>
      <c r="H32" s="57" t="str">
        <f>IFERROR(HLOOKUP(MATCH(MOD($D32+H$28, 12), Model!$I$27:$O$27, 0), Model!$I$20:$O$28, 9) &amp; " : " &amp; HLOOKUP(MATCH(MOD($D32+H$28, 12), Model!$I$27:$O$27, 0), Model!$I$20:$O$25, 6), "")</f>
        <v/>
      </c>
      <c r="I32" s="56" t="str">
        <f>IFERROR(HLOOKUP(MATCH(MOD($D32+I$28, 12), Model!$I$27:$O$27, 0), Model!$I$20:$O$28, 9) &amp; " : " &amp; HLOOKUP(MATCH(MOD($D32+I$28, 12), Model!$I$27:$O$27, 0), Model!$I$20:$O$25, 6), "")</f>
        <v/>
      </c>
      <c r="J32" s="57" t="str">
        <f>IFERROR(HLOOKUP(MATCH(MOD($D32+J$28, 12), Model!$I$27:$O$27, 0), Model!$I$20:$O$28, 9) &amp; " : " &amp; HLOOKUP(MATCH(MOD($D32+J$28, 12), Model!$I$27:$O$27, 0), Model!$I$20:$O$25, 6), "")</f>
        <v>G : ♭3</v>
      </c>
      <c r="K32" s="56" t="str">
        <f>IFERROR(HLOOKUP(MATCH(MOD($D32+K$28, 12), Model!$I$27:$O$27, 0), Model!$I$20:$O$28, 9) &amp; " : " &amp; HLOOKUP(MATCH(MOD($D32+K$28, 12), Model!$I$27:$O$27, 0), Model!$I$20:$O$25, 6), "")</f>
        <v/>
      </c>
      <c r="L32" s="57" t="str">
        <f>IFERROR(HLOOKUP(MATCH(MOD($D32+L$28, 12), Model!$I$27:$O$27, 0), Model!$I$20:$O$28, 9) &amp; " : " &amp; HLOOKUP(MATCH(MOD($D32+L$28, 12), Model!$I$27:$O$27, 0), Model!$I$20:$O$25, 6), "")</f>
        <v>A : 4</v>
      </c>
      <c r="M32" s="56" t="str">
        <f>IFERROR(HLOOKUP(MATCH(MOD($D32+M$28, 12), Model!$I$27:$O$27, 0), Model!$I$20:$O$28, 9) &amp; " : " &amp; HLOOKUP(MATCH(MOD($D32+M$28, 12), Model!$I$27:$O$27, 0), Model!$I$20:$O$25, 6), "")</f>
        <v/>
      </c>
      <c r="N32" s="57" t="str">
        <f>IFERROR(HLOOKUP(MATCH(MOD($D32+N$28, 12), Model!$I$27:$O$27, 0), Model!$I$20:$O$28, 9) &amp; " : " &amp; HLOOKUP(MATCH(MOD($D32+N$28, 12), Model!$I$27:$O$27, 0), Model!$I$20:$O$25, 6), "")</f>
        <v>B : 5</v>
      </c>
      <c r="O32" s="56" t="str">
        <f>IFERROR(HLOOKUP(MATCH(MOD($D32+O$28, 12), Model!$I$27:$O$27, 0), Model!$I$20:$O$28, 9) &amp; " : " &amp; HLOOKUP(MATCH(MOD($D32+O$28, 12), Model!$I$27:$O$27, 0), Model!$I$20:$O$25, 6), "")</f>
        <v/>
      </c>
      <c r="P32" s="56" t="str">
        <f>IFERROR(HLOOKUP(MATCH(MOD($D32+P$28, 12), Model!$I$27:$O$27, 0), Model!$I$20:$O$28, 9) &amp; " : " &amp; HLOOKUP(MATCH(MOD($D32+P$28, 12), Model!$I$27:$O$27, 0), Model!$I$20:$O$25, 6), "")</f>
        <v/>
      </c>
      <c r="Q32" s="58" t="str">
        <f>IFERROR(HLOOKUP(MATCH(MOD($D32+Q$28, 12), Model!$I$27:$O$27, 0), Model!$I$20:$O$28, 9) &amp; " : " &amp; HLOOKUP(MATCH(MOD($D32+Q$28, 12), Model!$I$27:$O$27, 0), Model!$I$20:$O$25, 6), "")</f>
        <v>D : ♭7</v>
      </c>
      <c r="R32" s="56" t="str">
        <f>IFERROR(HLOOKUP(MATCH(MOD($D32+R$28, 12), Model!$I$27:$O$27, 0), Model!$I$20:$O$28, 9) &amp; " : " &amp; HLOOKUP(MATCH(MOD($D32+R$28, 12), Model!$I$27:$O$27, 0), Model!$I$20:$O$25, 6), "")</f>
        <v/>
      </c>
      <c r="S32" s="56" t="str">
        <f>IFERROR(HLOOKUP(MATCH(MOD($D32+S$28, 12), Model!$I$27:$O$27, 0), Model!$I$20:$O$28, 9) &amp; " : " &amp; HLOOKUP(MATCH(MOD($D32+S$28, 12), Model!$I$27:$O$27, 0), Model!$I$20:$O$25, 6), "")</f>
        <v>E : 1</v>
      </c>
      <c r="T32" s="57" t="str">
        <f>IFERROR(HLOOKUP(MATCH(MOD($D32+T$28, 12), Model!$I$27:$O$27, 0), Model!$I$20:$O$28, 9) &amp; " : " &amp; HLOOKUP(MATCH(MOD($D32+T$28, 12), Model!$I$27:$O$27, 0), Model!$I$20:$O$25, 6), "")</f>
        <v/>
      </c>
      <c r="U32" s="56" t="str">
        <f>IFERROR(HLOOKUP(MATCH(MOD($D32+U$28, 12), Model!$I$27:$O$27, 0), Model!$I$20:$O$28, 9) &amp; " : " &amp; HLOOKUP(MATCH(MOD($D32+U$28, 12), Model!$I$27:$O$27, 0), Model!$I$20:$O$25, 6), "")</f>
        <v/>
      </c>
      <c r="V32" s="57" t="str">
        <f>IFERROR(HLOOKUP(MATCH(MOD($D32+V$28, 12), Model!$I$27:$O$27, 0), Model!$I$20:$O$28, 9) &amp; " : " &amp; HLOOKUP(MATCH(MOD($D32+V$28, 12), Model!$I$27:$O$27, 0), Model!$I$20:$O$25, 6), "")</f>
        <v>G : ♭3</v>
      </c>
      <c r="W32" s="56" t="str">
        <f>IFERROR(HLOOKUP(MATCH(MOD($D32+W$28, 12), Model!$I$27:$O$27, 0), Model!$I$20:$O$28, 9) &amp; " : " &amp; HLOOKUP(MATCH(MOD($D32+W$28, 12), Model!$I$27:$O$27, 0), Model!$I$20:$O$25, 6), "")</f>
        <v/>
      </c>
      <c r="X32" s="57" t="str">
        <f>IFERROR(HLOOKUP(MATCH(MOD($D32+X$28, 12), Model!$I$27:$O$27, 0), Model!$I$20:$O$28, 9) &amp; " : " &amp; HLOOKUP(MATCH(MOD($D32+X$28, 12), Model!$I$27:$O$27, 0), Model!$I$20:$O$25, 6), "")</f>
        <v>A : 4</v>
      </c>
      <c r="Y32" s="56" t="str">
        <f>IFERROR(HLOOKUP(MATCH(MOD($D32+Y$28, 12), Model!$I$27:$O$27, 0), Model!$I$20:$O$28, 9) &amp; " : " &amp; HLOOKUP(MATCH(MOD($D32+Y$28, 12), Model!$I$27:$O$27, 0), Model!$I$20:$O$25, 6), "")</f>
        <v/>
      </c>
      <c r="Z32" s="57" t="str">
        <f>IFERROR(HLOOKUP(MATCH(MOD($D32+Z$28, 12), Model!$I$27:$O$27, 0), Model!$I$20:$O$28, 9) &amp; " : " &amp; HLOOKUP(MATCH(MOD($D32+Z$28, 12), Model!$I$27:$O$27, 0), Model!$I$20:$O$25, 6), "")</f>
        <v>B : 5</v>
      </c>
      <c r="AA32" s="56" t="str">
        <f>IFERROR(HLOOKUP(MATCH(MOD($D32+AA$28, 12), Model!$I$27:$O$27, 0), Model!$I$20:$O$28, 9) &amp; " : " &amp; HLOOKUP(MATCH(MOD($D32+AA$28, 12), Model!$I$27:$O$27, 0), Model!$I$20:$O$25, 6), "")</f>
        <v/>
      </c>
      <c r="AB32" s="56" t="str">
        <f>IFERROR(HLOOKUP(MATCH(MOD($D32+AB$28, 12), Model!$I$27:$O$27, 0), Model!$I$20:$O$28, 9) &amp; " : " &amp; HLOOKUP(MATCH(MOD($D32+AB$28, 12), Model!$I$27:$O$27, 0), Model!$I$20:$O$25, 6), "")</f>
        <v/>
      </c>
      <c r="AC32" s="58" t="str">
        <f>IFERROR(HLOOKUP(MATCH(MOD($D32+AC$28, 12), Model!$I$27:$O$27, 0), Model!$I$20:$O$28, 9) &amp; " : " &amp; HLOOKUP(MATCH(MOD($D32+AC$28, 12), Model!$I$27:$O$27, 0), Model!$I$20:$O$25, 6), "")</f>
        <v>D : ♭7</v>
      </c>
      <c r="AD32" s="63"/>
      <c r="AE32" s="89" t="s">
        <v>6</v>
      </c>
      <c r="AF32" s="120" t="b">
        <f>HLOOKUP(I$1, Model!$I$40:$O$56, MATCH($B$38, Model!$H$40:$H$56, 0))</f>
        <v>0</v>
      </c>
    </row>
    <row r="33" spans="2:32" ht="21" customHeight="1" x14ac:dyDescent="0.25">
      <c r="B33" s="132"/>
      <c r="C33" s="64" t="s">
        <v>14</v>
      </c>
      <c r="D33" s="2">
        <f>VLOOKUP(UPPER(Fretboards!C33), Model!$B$2:$D$41, 3)</f>
        <v>9</v>
      </c>
      <c r="E33" s="118" t="str">
        <f>IFERROR(HLOOKUP(MATCH(MOD($D33+E$28, 12), Model!$I$27:$O$27, 0), Model!$I$20:$O$28, 9) &amp; " : " &amp; HLOOKUP(MATCH(MOD($D33+E$28, 12), Model!$I$27:$O$27, 0), Model!$I$20:$O$25, 6), "")</f>
        <v>A : 4</v>
      </c>
      <c r="F33" s="119" t="str">
        <f>IFERROR(HLOOKUP(MATCH(MOD($D33+F$28, 12), Model!$I$27:$O$27, 0), Model!$I$20:$O$28, 9) &amp; " : " &amp; HLOOKUP(MATCH(MOD($D33+F$28, 12), Model!$I$27:$O$27, 0), Model!$I$20:$O$25, 6), "")</f>
        <v/>
      </c>
      <c r="G33" s="56" t="str">
        <f>IFERROR(HLOOKUP(MATCH(MOD($D33+G$28, 12), Model!$I$27:$O$27, 0), Model!$I$20:$O$28, 9) &amp; " : " &amp; HLOOKUP(MATCH(MOD($D33+G$28, 12), Model!$I$27:$O$27, 0), Model!$I$20:$O$25, 6), "")</f>
        <v>B : 5</v>
      </c>
      <c r="H33" s="57" t="str">
        <f>IFERROR(HLOOKUP(MATCH(MOD($D33+H$28, 12), Model!$I$27:$O$27, 0), Model!$I$20:$O$28, 9) &amp; " : " &amp; HLOOKUP(MATCH(MOD($D33+H$28, 12), Model!$I$27:$O$27, 0), Model!$I$20:$O$25, 6), "")</f>
        <v/>
      </c>
      <c r="I33" s="56" t="str">
        <f>IFERROR(HLOOKUP(MATCH(MOD($D33+I$28, 12), Model!$I$27:$O$27, 0), Model!$I$20:$O$28, 9) &amp; " : " &amp; HLOOKUP(MATCH(MOD($D33+I$28, 12), Model!$I$27:$O$27, 0), Model!$I$20:$O$25, 6), "")</f>
        <v/>
      </c>
      <c r="J33" s="57" t="str">
        <f>IFERROR(HLOOKUP(MATCH(MOD($D33+J$28, 12), Model!$I$27:$O$27, 0), Model!$I$20:$O$28, 9) &amp; " : " &amp; HLOOKUP(MATCH(MOD($D33+J$28, 12), Model!$I$27:$O$27, 0), Model!$I$20:$O$25, 6), "")</f>
        <v>D : ♭7</v>
      </c>
      <c r="K33" s="56" t="str">
        <f>IFERROR(HLOOKUP(MATCH(MOD($D33+K$28, 12), Model!$I$27:$O$27, 0), Model!$I$20:$O$28, 9) &amp; " : " &amp; HLOOKUP(MATCH(MOD($D33+K$28, 12), Model!$I$27:$O$27, 0), Model!$I$20:$O$25, 6), "")</f>
        <v/>
      </c>
      <c r="L33" s="57" t="str">
        <f>IFERROR(HLOOKUP(MATCH(MOD($D33+L$28, 12), Model!$I$27:$O$27, 0), Model!$I$20:$O$28, 9) &amp; " : " &amp; HLOOKUP(MATCH(MOD($D33+L$28, 12), Model!$I$27:$O$27, 0), Model!$I$20:$O$25, 6), "")</f>
        <v>E : 1</v>
      </c>
      <c r="M33" s="56" t="str">
        <f>IFERROR(HLOOKUP(MATCH(MOD($D33+M$28, 12), Model!$I$27:$O$27, 0), Model!$I$20:$O$28, 9) &amp; " : " &amp; HLOOKUP(MATCH(MOD($D33+M$28, 12), Model!$I$27:$O$27, 0), Model!$I$20:$O$25, 6), "")</f>
        <v/>
      </c>
      <c r="N33" s="57" t="str">
        <f>IFERROR(HLOOKUP(MATCH(MOD($D33+N$28, 12), Model!$I$27:$O$27, 0), Model!$I$20:$O$28, 9) &amp; " : " &amp; HLOOKUP(MATCH(MOD($D33+N$28, 12), Model!$I$27:$O$27, 0), Model!$I$20:$O$25, 6), "")</f>
        <v/>
      </c>
      <c r="O33" s="56" t="str">
        <f>IFERROR(HLOOKUP(MATCH(MOD($D33+O$28, 12), Model!$I$27:$O$27, 0), Model!$I$20:$O$28, 9) &amp; " : " &amp; HLOOKUP(MATCH(MOD($D33+O$28, 12), Model!$I$27:$O$27, 0), Model!$I$20:$O$25, 6), "")</f>
        <v>G : ♭3</v>
      </c>
      <c r="P33" s="56" t="str">
        <f>IFERROR(HLOOKUP(MATCH(MOD($D33+P$28, 12), Model!$I$27:$O$27, 0), Model!$I$20:$O$28, 9) &amp; " : " &amp; HLOOKUP(MATCH(MOD($D33+P$28, 12), Model!$I$27:$O$27, 0), Model!$I$20:$O$25, 6), "")</f>
        <v/>
      </c>
      <c r="Q33" s="58" t="str">
        <f>IFERROR(HLOOKUP(MATCH(MOD($D33+Q$28, 12), Model!$I$27:$O$27, 0), Model!$I$20:$O$28, 9) &amp; " : " &amp; HLOOKUP(MATCH(MOD($D33+Q$28, 12), Model!$I$27:$O$27, 0), Model!$I$20:$O$25, 6), "")</f>
        <v>A : 4</v>
      </c>
      <c r="R33" s="56" t="str">
        <f>IFERROR(HLOOKUP(MATCH(MOD($D33+R$28, 12), Model!$I$27:$O$27, 0), Model!$I$20:$O$28, 9) &amp; " : " &amp; HLOOKUP(MATCH(MOD($D33+R$28, 12), Model!$I$27:$O$27, 0), Model!$I$20:$O$25, 6), "")</f>
        <v/>
      </c>
      <c r="S33" s="56" t="str">
        <f>IFERROR(HLOOKUP(MATCH(MOD($D33+S$28, 12), Model!$I$27:$O$27, 0), Model!$I$20:$O$28, 9) &amp; " : " &amp; HLOOKUP(MATCH(MOD($D33+S$28, 12), Model!$I$27:$O$27, 0), Model!$I$20:$O$25, 6), "")</f>
        <v>B : 5</v>
      </c>
      <c r="T33" s="57" t="str">
        <f>IFERROR(HLOOKUP(MATCH(MOD($D33+T$28, 12), Model!$I$27:$O$27, 0), Model!$I$20:$O$28, 9) &amp; " : " &amp; HLOOKUP(MATCH(MOD($D33+T$28, 12), Model!$I$27:$O$27, 0), Model!$I$20:$O$25, 6), "")</f>
        <v/>
      </c>
      <c r="U33" s="56" t="str">
        <f>IFERROR(HLOOKUP(MATCH(MOD($D33+U$28, 12), Model!$I$27:$O$27, 0), Model!$I$20:$O$28, 9) &amp; " : " &amp; HLOOKUP(MATCH(MOD($D33+U$28, 12), Model!$I$27:$O$27, 0), Model!$I$20:$O$25, 6), "")</f>
        <v/>
      </c>
      <c r="V33" s="57" t="str">
        <f>IFERROR(HLOOKUP(MATCH(MOD($D33+V$28, 12), Model!$I$27:$O$27, 0), Model!$I$20:$O$28, 9) &amp; " : " &amp; HLOOKUP(MATCH(MOD($D33+V$28, 12), Model!$I$27:$O$27, 0), Model!$I$20:$O$25, 6), "")</f>
        <v>D : ♭7</v>
      </c>
      <c r="W33" s="56" t="str">
        <f>IFERROR(HLOOKUP(MATCH(MOD($D33+W$28, 12), Model!$I$27:$O$27, 0), Model!$I$20:$O$28, 9) &amp; " : " &amp; HLOOKUP(MATCH(MOD($D33+W$28, 12), Model!$I$27:$O$27, 0), Model!$I$20:$O$25, 6), "")</f>
        <v/>
      </c>
      <c r="X33" s="57" t="str">
        <f>IFERROR(HLOOKUP(MATCH(MOD($D33+X$28, 12), Model!$I$27:$O$27, 0), Model!$I$20:$O$28, 9) &amp; " : " &amp; HLOOKUP(MATCH(MOD($D33+X$28, 12), Model!$I$27:$O$27, 0), Model!$I$20:$O$25, 6), "")</f>
        <v>E : 1</v>
      </c>
      <c r="Y33" s="56" t="str">
        <f>IFERROR(HLOOKUP(MATCH(MOD($D33+Y$28, 12), Model!$I$27:$O$27, 0), Model!$I$20:$O$28, 9) &amp; " : " &amp; HLOOKUP(MATCH(MOD($D33+Y$28, 12), Model!$I$27:$O$27, 0), Model!$I$20:$O$25, 6), "")</f>
        <v/>
      </c>
      <c r="Z33" s="57" t="str">
        <f>IFERROR(HLOOKUP(MATCH(MOD($D33+Z$28, 12), Model!$I$27:$O$27, 0), Model!$I$20:$O$28, 9) &amp; " : " &amp; HLOOKUP(MATCH(MOD($D33+Z$28, 12), Model!$I$27:$O$27, 0), Model!$I$20:$O$25, 6), "")</f>
        <v/>
      </c>
      <c r="AA33" s="56" t="str">
        <f>IFERROR(HLOOKUP(MATCH(MOD($D33+AA$28, 12), Model!$I$27:$O$27, 0), Model!$I$20:$O$28, 9) &amp; " : " &amp; HLOOKUP(MATCH(MOD($D33+AA$28, 12), Model!$I$27:$O$27, 0), Model!$I$20:$O$25, 6), "")</f>
        <v>G : ♭3</v>
      </c>
      <c r="AB33" s="56" t="str">
        <f>IFERROR(HLOOKUP(MATCH(MOD($D33+AB$28, 12), Model!$I$27:$O$27, 0), Model!$I$20:$O$28, 9) &amp; " : " &amp; HLOOKUP(MATCH(MOD($D33+AB$28, 12), Model!$I$27:$O$27, 0), Model!$I$20:$O$25, 6), "")</f>
        <v/>
      </c>
      <c r="AC33" s="58" t="str">
        <f>IFERROR(HLOOKUP(MATCH(MOD($D33+AC$28, 12), Model!$I$27:$O$27, 0), Model!$I$20:$O$28, 9) &amp; " : " &amp; HLOOKUP(MATCH(MOD($D33+AC$28, 12), Model!$I$27:$O$27, 0), Model!$I$20:$O$25, 6), "")</f>
        <v>A : 4</v>
      </c>
      <c r="AD33" s="63"/>
      <c r="AE33" s="89" t="s">
        <v>7</v>
      </c>
      <c r="AF33" s="120" t="b">
        <f>HLOOKUP(J$1, Model!$I$40:$O$56, MATCH($B$38, Model!$H$40:$H$56, 0))</f>
        <v>1</v>
      </c>
    </row>
    <row r="34" spans="2:32" ht="21" customHeight="1" x14ac:dyDescent="0.25">
      <c r="B34" s="127" t="s">
        <v>58</v>
      </c>
      <c r="C34" s="64" t="s">
        <v>11</v>
      </c>
      <c r="D34" s="2">
        <f>VLOOKUP(UPPER(Fretboards!C34), Model!$B$2:$D$41, 3)</f>
        <v>4</v>
      </c>
      <c r="E34" s="118" t="str">
        <f>IFERROR(HLOOKUP(MATCH(MOD($D34+E$28, 12), Model!$I$27:$O$27, 0), Model!$I$20:$O$28, 9) &amp; " : " &amp; HLOOKUP(MATCH(MOD($D34+E$28, 12), Model!$I$27:$O$27, 0), Model!$I$20:$O$25, 6), "")</f>
        <v>E : 1</v>
      </c>
      <c r="F34" s="119" t="str">
        <f>IFERROR(HLOOKUP(MATCH(MOD($D34+F$28, 12), Model!$I$27:$O$27, 0), Model!$I$20:$O$28, 9) &amp; " : " &amp; HLOOKUP(MATCH(MOD($D34+F$28, 12), Model!$I$27:$O$27, 0), Model!$I$20:$O$25, 6), "")</f>
        <v/>
      </c>
      <c r="G34" s="56" t="str">
        <f>IFERROR(HLOOKUP(MATCH(MOD($D34+G$28, 12), Model!$I$27:$O$27, 0), Model!$I$20:$O$28, 9) &amp; " : " &amp; HLOOKUP(MATCH(MOD($D34+G$28, 12), Model!$I$27:$O$27, 0), Model!$I$20:$O$25, 6), "")</f>
        <v/>
      </c>
      <c r="H34" s="57" t="str">
        <f>IFERROR(HLOOKUP(MATCH(MOD($D34+H$28, 12), Model!$I$27:$O$27, 0), Model!$I$20:$O$28, 9) &amp; " : " &amp; HLOOKUP(MATCH(MOD($D34+H$28, 12), Model!$I$27:$O$27, 0), Model!$I$20:$O$25, 6), "")</f>
        <v>G : ♭3</v>
      </c>
      <c r="I34" s="56" t="str">
        <f>IFERROR(HLOOKUP(MATCH(MOD($D34+I$28, 12), Model!$I$27:$O$27, 0), Model!$I$20:$O$28, 9) &amp; " : " &amp; HLOOKUP(MATCH(MOD($D34+I$28, 12), Model!$I$27:$O$27, 0), Model!$I$20:$O$25, 6), "")</f>
        <v/>
      </c>
      <c r="J34" s="57" t="str">
        <f>IFERROR(HLOOKUP(MATCH(MOD($D34+J$28, 12), Model!$I$27:$O$27, 0), Model!$I$20:$O$28, 9) &amp; " : " &amp; HLOOKUP(MATCH(MOD($D34+J$28, 12), Model!$I$27:$O$27, 0), Model!$I$20:$O$25, 6), "")</f>
        <v>A : 4</v>
      </c>
      <c r="K34" s="56" t="str">
        <f>IFERROR(HLOOKUP(MATCH(MOD($D34+K$28, 12), Model!$I$27:$O$27, 0), Model!$I$20:$O$28, 9) &amp; " : " &amp; HLOOKUP(MATCH(MOD($D34+K$28, 12), Model!$I$27:$O$27, 0), Model!$I$20:$O$25, 6), "")</f>
        <v/>
      </c>
      <c r="L34" s="57" t="str">
        <f>IFERROR(HLOOKUP(MATCH(MOD($D34+L$28, 12), Model!$I$27:$O$27, 0), Model!$I$20:$O$28, 9) &amp; " : " &amp; HLOOKUP(MATCH(MOD($D34+L$28, 12), Model!$I$27:$O$27, 0), Model!$I$20:$O$25, 6), "")</f>
        <v>B : 5</v>
      </c>
      <c r="M34" s="56" t="str">
        <f>IFERROR(HLOOKUP(MATCH(MOD($D34+M$28, 12), Model!$I$27:$O$27, 0), Model!$I$20:$O$28, 9) &amp; " : " &amp; HLOOKUP(MATCH(MOD($D34+M$28, 12), Model!$I$27:$O$27, 0), Model!$I$20:$O$25, 6), "")</f>
        <v/>
      </c>
      <c r="N34" s="57" t="str">
        <f>IFERROR(HLOOKUP(MATCH(MOD($D34+N$28, 12), Model!$I$27:$O$27, 0), Model!$I$20:$O$28, 9) &amp; " : " &amp; HLOOKUP(MATCH(MOD($D34+N$28, 12), Model!$I$27:$O$27, 0), Model!$I$20:$O$25, 6), "")</f>
        <v/>
      </c>
      <c r="O34" s="56" t="str">
        <f>IFERROR(HLOOKUP(MATCH(MOD($D34+O$28, 12), Model!$I$27:$O$27, 0), Model!$I$20:$O$28, 9) &amp; " : " &amp; HLOOKUP(MATCH(MOD($D34+O$28, 12), Model!$I$27:$O$27, 0), Model!$I$20:$O$25, 6), "")</f>
        <v>D : ♭7</v>
      </c>
      <c r="P34" s="56" t="str">
        <f>IFERROR(HLOOKUP(MATCH(MOD($D34+P$28, 12), Model!$I$27:$O$27, 0), Model!$I$20:$O$28, 9) &amp; " : " &amp; HLOOKUP(MATCH(MOD($D34+P$28, 12), Model!$I$27:$O$27, 0), Model!$I$20:$O$25, 6), "")</f>
        <v/>
      </c>
      <c r="Q34" s="58" t="str">
        <f>IFERROR(HLOOKUP(MATCH(MOD($D34+Q$28, 12), Model!$I$27:$O$27, 0), Model!$I$20:$O$28, 9) &amp; " : " &amp; HLOOKUP(MATCH(MOD($D34+Q$28, 12), Model!$I$27:$O$27, 0), Model!$I$20:$O$25, 6), "")</f>
        <v>E : 1</v>
      </c>
      <c r="R34" s="56" t="str">
        <f>IFERROR(HLOOKUP(MATCH(MOD($D34+R$28, 12), Model!$I$27:$O$27, 0), Model!$I$20:$O$28, 9) &amp; " : " &amp; HLOOKUP(MATCH(MOD($D34+R$28, 12), Model!$I$27:$O$27, 0), Model!$I$20:$O$25, 6), "")</f>
        <v/>
      </c>
      <c r="S34" s="56" t="str">
        <f>IFERROR(HLOOKUP(MATCH(MOD($D34+S$28, 12), Model!$I$27:$O$27, 0), Model!$I$20:$O$28, 9) &amp; " : " &amp; HLOOKUP(MATCH(MOD($D34+S$28, 12), Model!$I$27:$O$27, 0), Model!$I$20:$O$25, 6), "")</f>
        <v/>
      </c>
      <c r="T34" s="57" t="str">
        <f>IFERROR(HLOOKUP(MATCH(MOD($D34+T$28, 12), Model!$I$27:$O$27, 0), Model!$I$20:$O$28, 9) &amp; " : " &amp; HLOOKUP(MATCH(MOD($D34+T$28, 12), Model!$I$27:$O$27, 0), Model!$I$20:$O$25, 6), "")</f>
        <v>G : ♭3</v>
      </c>
      <c r="U34" s="56" t="str">
        <f>IFERROR(HLOOKUP(MATCH(MOD($D34+U$28, 12), Model!$I$27:$O$27, 0), Model!$I$20:$O$28, 9) &amp; " : " &amp; HLOOKUP(MATCH(MOD($D34+U$28, 12), Model!$I$27:$O$27, 0), Model!$I$20:$O$25, 6), "")</f>
        <v/>
      </c>
      <c r="V34" s="57" t="str">
        <f>IFERROR(HLOOKUP(MATCH(MOD($D34+V$28, 12), Model!$I$27:$O$27, 0), Model!$I$20:$O$28, 9) &amp; " : " &amp; HLOOKUP(MATCH(MOD($D34+V$28, 12), Model!$I$27:$O$27, 0), Model!$I$20:$O$25, 6), "")</f>
        <v>A : 4</v>
      </c>
      <c r="W34" s="56" t="str">
        <f>IFERROR(HLOOKUP(MATCH(MOD($D34+W$28, 12), Model!$I$27:$O$27, 0), Model!$I$20:$O$28, 9) &amp; " : " &amp; HLOOKUP(MATCH(MOD($D34+W$28, 12), Model!$I$27:$O$27, 0), Model!$I$20:$O$25, 6), "")</f>
        <v/>
      </c>
      <c r="X34" s="57" t="str">
        <f>IFERROR(HLOOKUP(MATCH(MOD($D34+X$28, 12), Model!$I$27:$O$27, 0), Model!$I$20:$O$28, 9) &amp; " : " &amp; HLOOKUP(MATCH(MOD($D34+X$28, 12), Model!$I$27:$O$27, 0), Model!$I$20:$O$25, 6), "")</f>
        <v>B : 5</v>
      </c>
      <c r="Y34" s="56" t="str">
        <f>IFERROR(HLOOKUP(MATCH(MOD($D34+Y$28, 12), Model!$I$27:$O$27, 0), Model!$I$20:$O$28, 9) &amp; " : " &amp; HLOOKUP(MATCH(MOD($D34+Y$28, 12), Model!$I$27:$O$27, 0), Model!$I$20:$O$25, 6), "")</f>
        <v/>
      </c>
      <c r="Z34" s="57" t="str">
        <f>IFERROR(HLOOKUP(MATCH(MOD($D34+Z$28, 12), Model!$I$27:$O$27, 0), Model!$I$20:$O$28, 9) &amp; " : " &amp; HLOOKUP(MATCH(MOD($D34+Z$28, 12), Model!$I$27:$O$27, 0), Model!$I$20:$O$25, 6), "")</f>
        <v/>
      </c>
      <c r="AA34" s="56" t="str">
        <f>IFERROR(HLOOKUP(MATCH(MOD($D34+AA$28, 12), Model!$I$27:$O$27, 0), Model!$I$20:$O$28, 9) &amp; " : " &amp; HLOOKUP(MATCH(MOD($D34+AA$28, 12), Model!$I$27:$O$27, 0), Model!$I$20:$O$25, 6), "")</f>
        <v>D : ♭7</v>
      </c>
      <c r="AB34" s="56" t="str">
        <f>IFERROR(HLOOKUP(MATCH(MOD($D34+AB$28, 12), Model!$I$27:$O$27, 0), Model!$I$20:$O$28, 9) &amp; " : " &amp; HLOOKUP(MATCH(MOD($D34+AB$28, 12), Model!$I$27:$O$27, 0), Model!$I$20:$O$25, 6), "")</f>
        <v/>
      </c>
      <c r="AC34" s="58" t="str">
        <f>IFERROR(HLOOKUP(MATCH(MOD($D34+AC$28, 12), Model!$I$27:$O$27, 0), Model!$I$20:$O$28, 9) &amp; " : " &amp; HLOOKUP(MATCH(MOD($D34+AC$28, 12), Model!$I$27:$O$27, 0), Model!$I$20:$O$25, 6), "")</f>
        <v>E : 1</v>
      </c>
      <c r="AD34" s="63"/>
      <c r="AE34" s="89" t="s">
        <v>8</v>
      </c>
      <c r="AF34" s="120" t="b">
        <f>HLOOKUP(K$1, Model!$I$40:$O$56, MATCH($B$38, Model!$H$40:$H$56, 0))</f>
        <v>0</v>
      </c>
    </row>
    <row r="35" spans="2:32" ht="21" hidden="1" customHeight="1" x14ac:dyDescent="0.25">
      <c r="B35" s="127"/>
      <c r="C35" s="64" t="s">
        <v>16</v>
      </c>
      <c r="D35" s="2">
        <f>VLOOKUP(UPPER(Fretboards!C35), Model!$B$2:$D$41, 3)</f>
        <v>11</v>
      </c>
      <c r="E35" s="118" t="str">
        <f>IFERROR(HLOOKUP(MATCH(MOD($D35+E$28, 12), Model!$I$27:$O$27, 0), Model!$I$20:$O$28, 9) &amp; " : " &amp; HLOOKUP(MATCH(MOD($D35+E$28, 12), Model!$I$27:$O$27, 0), Model!$I$20:$O$21, 2), "")</f>
        <v>B : 5</v>
      </c>
      <c r="F35" s="119" t="str">
        <f>IFERROR(HLOOKUP(MATCH(MOD($D35+F$28, 12), Model!$I$27:$O$27, 0), Model!$I$20:$O$28, 9) &amp; " : " &amp; HLOOKUP(MATCH(MOD($D35+F$28, 12), Model!$I$27:$O$27, 0), Model!$I$20:$O$21, 2), "")</f>
        <v/>
      </c>
      <c r="G35" s="56" t="str">
        <f>IFERROR(HLOOKUP(MATCH(MOD($D35+G$28, 12), Model!$I$27:$O$27, 0), Model!$I$20:$O$28, 9) &amp; " : " &amp; HLOOKUP(MATCH(MOD($D35+G$28, 12), Model!$I$27:$O$27, 0), Model!$I$20:$O$21, 2), "")</f>
        <v/>
      </c>
      <c r="H35" s="57" t="str">
        <f>IFERROR(HLOOKUP(MATCH(MOD($D35+H$28, 12), Model!$I$27:$O$27, 0), Model!$I$20:$O$28, 9) &amp; " : " &amp; HLOOKUP(MATCH(MOD($D35+H$28, 12), Model!$I$27:$O$27, 0), Model!$I$20:$O$21, 2), "")</f>
        <v>D : 7</v>
      </c>
      <c r="I35" s="56" t="str">
        <f>IFERROR(HLOOKUP(MATCH(MOD($D35+I$28, 12), Model!$I$27:$O$27, 0), Model!$I$20:$O$28, 9) &amp; " : " &amp; HLOOKUP(MATCH(MOD($D35+I$28, 12), Model!$I$27:$O$27, 0), Model!$I$20:$O$21, 2), "")</f>
        <v/>
      </c>
      <c r="J35" s="57" t="str">
        <f>IFERROR(HLOOKUP(MATCH(MOD($D35+J$28, 12), Model!$I$27:$O$27, 0), Model!$I$20:$O$28, 9) &amp; " : " &amp; HLOOKUP(MATCH(MOD($D35+J$28, 12), Model!$I$27:$O$27, 0), Model!$I$20:$O$21, 2), "")</f>
        <v>E : 1</v>
      </c>
      <c r="K35" s="56" t="str">
        <f>IFERROR(HLOOKUP(MATCH(MOD($D35+K$28, 12), Model!$I$27:$O$27, 0), Model!$I$20:$O$28, 9) &amp; " : " &amp; HLOOKUP(MATCH(MOD($D35+K$28, 12), Model!$I$27:$O$27, 0), Model!$I$20:$O$21, 2), "")</f>
        <v/>
      </c>
      <c r="L35" s="57" t="str">
        <f>IFERROR(HLOOKUP(MATCH(MOD($D35+L$28, 12), Model!$I$27:$O$27, 0), Model!$I$20:$O$28, 9) &amp; " : " &amp; HLOOKUP(MATCH(MOD($D35+L$28, 12), Model!$I$27:$O$27, 0), Model!$I$20:$O$21, 2), "")</f>
        <v/>
      </c>
      <c r="M35" s="56" t="str">
        <f>IFERROR(HLOOKUP(MATCH(MOD($D35+M$28, 12), Model!$I$27:$O$27, 0), Model!$I$20:$O$28, 9) &amp; " : " &amp; HLOOKUP(MATCH(MOD($D35+M$28, 12), Model!$I$27:$O$27, 0), Model!$I$20:$O$21, 2), "")</f>
        <v>G : 3</v>
      </c>
      <c r="N35" s="57" t="str">
        <f>IFERROR(HLOOKUP(MATCH(MOD($D35+N$28, 12), Model!$I$27:$O$27, 0), Model!$I$20:$O$28, 9) &amp; " : " &amp; HLOOKUP(MATCH(MOD($D35+N$28, 12), Model!$I$27:$O$27, 0), Model!$I$20:$O$21, 2), "")</f>
        <v/>
      </c>
      <c r="O35" s="56" t="str">
        <f>IFERROR(HLOOKUP(MATCH(MOD($D35+O$28, 12), Model!$I$27:$O$27, 0), Model!$I$20:$O$28, 9) &amp; " : " &amp; HLOOKUP(MATCH(MOD($D35+O$28, 12), Model!$I$27:$O$27, 0), Model!$I$20:$O$21, 2), "")</f>
        <v>A : 4</v>
      </c>
      <c r="P35" s="56" t="str">
        <f>IFERROR(HLOOKUP(MATCH(MOD($D35+P$28, 12), Model!$I$27:$O$27, 0), Model!$I$20:$O$28, 9) &amp; " : " &amp; HLOOKUP(MATCH(MOD($D35+P$28, 12), Model!$I$27:$O$27, 0), Model!$I$20:$O$21, 2), "")</f>
        <v/>
      </c>
      <c r="Q35" s="58" t="str">
        <f>IFERROR(HLOOKUP(MATCH(MOD($D35+Q$28, 12), Model!$I$27:$O$27, 0), Model!$I$20:$O$28, 9) &amp; " : " &amp; HLOOKUP(MATCH(MOD($D35+Q$28, 12), Model!$I$27:$O$27, 0), Model!$I$20:$O$21, 2), "")</f>
        <v>B : 5</v>
      </c>
      <c r="R35" s="56" t="str">
        <f>IFERROR(HLOOKUP(MATCH(MOD($D35+R$28, 12), Model!$I$27:$O$27, 0), Model!$I$20:$O$28, 9) &amp; " : " &amp; HLOOKUP(MATCH(MOD($D35+R$28, 12), Model!$I$27:$O$27, 0), Model!$I$20:$O$21, 2), "")</f>
        <v/>
      </c>
      <c r="S35" s="56" t="str">
        <f>IFERROR(HLOOKUP(MATCH(MOD($D35+S$28, 12), Model!$I$27:$O$27, 0), Model!$I$20:$O$28, 9) &amp; " : " &amp; HLOOKUP(MATCH(MOD($D35+S$28, 12), Model!$I$27:$O$27, 0), Model!$I$20:$O$21, 2), "")</f>
        <v/>
      </c>
      <c r="T35" s="57" t="str">
        <f>IFERROR(HLOOKUP(MATCH(MOD($D35+T$28, 12), Model!$I$27:$O$27, 0), Model!$I$20:$O$28, 9) &amp; " : " &amp; HLOOKUP(MATCH(MOD($D35+T$28, 12), Model!$I$27:$O$27, 0), Model!$I$20:$O$21, 2), "")</f>
        <v>D : 7</v>
      </c>
      <c r="U35" s="56" t="str">
        <f>IFERROR(HLOOKUP(MATCH(MOD($D35+U$28, 12), Model!$I$27:$O$27, 0), Model!$I$20:$O$28, 9) &amp; " : " &amp; HLOOKUP(MATCH(MOD($D35+U$28, 12), Model!$I$27:$O$27, 0), Model!$I$20:$O$21, 2), "")</f>
        <v/>
      </c>
      <c r="V35" s="57" t="str">
        <f>IFERROR(HLOOKUP(MATCH(MOD($D35+V$28, 12), Model!$I$27:$O$27, 0), Model!$I$20:$O$28, 9) &amp; " : " &amp; HLOOKUP(MATCH(MOD($D35+V$28, 12), Model!$I$27:$O$27, 0), Model!$I$20:$O$21, 2), "")</f>
        <v>E : 1</v>
      </c>
      <c r="W35" s="56" t="str">
        <f>IFERROR(HLOOKUP(MATCH(MOD($D35+W$28, 12), Model!$I$27:$O$27, 0), Model!$I$20:$O$28, 9) &amp; " : " &amp; HLOOKUP(MATCH(MOD($D35+W$28, 12), Model!$I$27:$O$27, 0), Model!$I$20:$O$21, 2), "")</f>
        <v/>
      </c>
      <c r="X35" s="57" t="str">
        <f>IFERROR(HLOOKUP(MATCH(MOD($D35+X$28, 12), Model!$I$27:$O$27, 0), Model!$I$20:$O$28, 9) &amp; " : " &amp; HLOOKUP(MATCH(MOD($D35+X$28, 12), Model!$I$27:$O$27, 0), Model!$I$20:$O$21, 2), "")</f>
        <v/>
      </c>
      <c r="Y35" s="56" t="str">
        <f>IFERROR(HLOOKUP(MATCH(MOD($D35+Y$28, 12), Model!$I$27:$O$27, 0), Model!$I$20:$O$28, 9) &amp; " : " &amp; HLOOKUP(MATCH(MOD($D35+Y$28, 12), Model!$I$27:$O$27, 0), Model!$I$20:$O$21, 2), "")</f>
        <v>G : 3</v>
      </c>
      <c r="Z35" s="57" t="str">
        <f>IFERROR(HLOOKUP(MATCH(MOD($D35+Z$28, 12), Model!$I$27:$O$27, 0), Model!$I$20:$O$28, 9) &amp; " : " &amp; HLOOKUP(MATCH(MOD($D35+Z$28, 12), Model!$I$27:$O$27, 0), Model!$I$20:$O$21, 2), "")</f>
        <v/>
      </c>
      <c r="AA35" s="56" t="str">
        <f>IFERROR(HLOOKUP(MATCH(MOD($D35+AA$28, 12), Model!$I$27:$O$27, 0), Model!$I$20:$O$28, 9) &amp; " : " &amp; HLOOKUP(MATCH(MOD($D35+AA$28, 12), Model!$I$27:$O$27, 0), Model!$I$20:$O$21, 2), "")</f>
        <v>A : 4</v>
      </c>
      <c r="AB35" s="56" t="str">
        <f>IFERROR(HLOOKUP(MATCH(MOD($D35+AB$28, 12), Model!$I$27:$O$27, 0), Model!$I$20:$O$28, 9) &amp; " : " &amp; HLOOKUP(MATCH(MOD($D35+AB$28, 12), Model!$I$27:$O$27, 0), Model!$I$20:$O$21, 2), "")</f>
        <v/>
      </c>
      <c r="AC35" s="58" t="str">
        <f>IFERROR(HLOOKUP(MATCH(MOD($D35+AC$28, 12), Model!$I$27:$O$27, 0), Model!$I$20:$O$28, 9) &amp; " : " &amp; HLOOKUP(MATCH(MOD($D35+AC$28, 12), Model!$I$27:$O$27, 0), Model!$I$20:$O$21, 2), "")</f>
        <v>B : 5</v>
      </c>
      <c r="AD35" s="63"/>
      <c r="AE35" s="90"/>
      <c r="AF35" s="121"/>
    </row>
    <row r="36" spans="2:32" ht="21" hidden="1" customHeight="1" x14ac:dyDescent="0.25">
      <c r="B36" s="127"/>
      <c r="C36" s="64" t="s">
        <v>15</v>
      </c>
      <c r="D36" s="2">
        <f>VLOOKUP(UPPER(Fretboards!C36), Model!$B$2:$D$41, 3)</f>
        <v>7</v>
      </c>
      <c r="E36" s="118" t="str">
        <f>IFERROR(HLOOKUP(MATCH(MOD($D36+E$28, 12), Model!$I$27:$O$27, 0), Model!$I$20:$O$28, 9) &amp; " : " &amp; HLOOKUP(MATCH(MOD($D36+E$28, 12), Model!$I$27:$O$27, 0), Model!$I$20:$O$21, 2), "")</f>
        <v>G : 3</v>
      </c>
      <c r="F36" s="119" t="str">
        <f>IFERROR(HLOOKUP(MATCH(MOD($D36+F$28, 12), Model!$I$27:$O$27, 0), Model!$I$20:$O$28, 9) &amp; " : " &amp; HLOOKUP(MATCH(MOD($D36+F$28, 12), Model!$I$27:$O$27, 0), Model!$I$20:$O$21, 2), "")</f>
        <v/>
      </c>
      <c r="G36" s="56" t="str">
        <f>IFERROR(HLOOKUP(MATCH(MOD($D36+G$28, 12), Model!$I$27:$O$27, 0), Model!$I$20:$O$28, 9) &amp; " : " &amp; HLOOKUP(MATCH(MOD($D36+G$28, 12), Model!$I$27:$O$27, 0), Model!$I$20:$O$21, 2), "")</f>
        <v>A : 4</v>
      </c>
      <c r="H36" s="57" t="str">
        <f>IFERROR(HLOOKUP(MATCH(MOD($D36+H$28, 12), Model!$I$27:$O$27, 0), Model!$I$20:$O$28, 9) &amp; " : " &amp; HLOOKUP(MATCH(MOD($D36+H$28, 12), Model!$I$27:$O$27, 0), Model!$I$20:$O$21, 2), "")</f>
        <v/>
      </c>
      <c r="I36" s="56" t="str">
        <f>IFERROR(HLOOKUP(MATCH(MOD($D36+I$28, 12), Model!$I$27:$O$27, 0), Model!$I$20:$O$28, 9) &amp; " : " &amp; HLOOKUP(MATCH(MOD($D36+I$28, 12), Model!$I$27:$O$27, 0), Model!$I$20:$O$21, 2), "")</f>
        <v>B : 5</v>
      </c>
      <c r="J36" s="57" t="str">
        <f>IFERROR(HLOOKUP(MATCH(MOD($D36+J$28, 12), Model!$I$27:$O$27, 0), Model!$I$20:$O$28, 9) &amp; " : " &amp; HLOOKUP(MATCH(MOD($D36+J$28, 12), Model!$I$27:$O$27, 0), Model!$I$20:$O$21, 2), "")</f>
        <v/>
      </c>
      <c r="K36" s="56" t="str">
        <f>IFERROR(HLOOKUP(MATCH(MOD($D36+K$28, 12), Model!$I$27:$O$27, 0), Model!$I$20:$O$28, 9) &amp; " : " &amp; HLOOKUP(MATCH(MOD($D36+K$28, 12), Model!$I$27:$O$27, 0), Model!$I$20:$O$21, 2), "")</f>
        <v/>
      </c>
      <c r="L36" s="57" t="str">
        <f>IFERROR(HLOOKUP(MATCH(MOD($D36+L$28, 12), Model!$I$27:$O$27, 0), Model!$I$20:$O$28, 9) &amp; " : " &amp; HLOOKUP(MATCH(MOD($D36+L$28, 12), Model!$I$27:$O$27, 0), Model!$I$20:$O$21, 2), "")</f>
        <v>D : 7</v>
      </c>
      <c r="M36" s="56" t="str">
        <f>IFERROR(HLOOKUP(MATCH(MOD($D36+M$28, 12), Model!$I$27:$O$27, 0), Model!$I$20:$O$28, 9) &amp; " : " &amp; HLOOKUP(MATCH(MOD($D36+M$28, 12), Model!$I$27:$O$27, 0), Model!$I$20:$O$21, 2), "")</f>
        <v/>
      </c>
      <c r="N36" s="57" t="str">
        <f>IFERROR(HLOOKUP(MATCH(MOD($D36+N$28, 12), Model!$I$27:$O$27, 0), Model!$I$20:$O$28, 9) &amp; " : " &amp; HLOOKUP(MATCH(MOD($D36+N$28, 12), Model!$I$27:$O$27, 0), Model!$I$20:$O$21, 2), "")</f>
        <v>E : 1</v>
      </c>
      <c r="O36" s="56" t="str">
        <f>IFERROR(HLOOKUP(MATCH(MOD($D36+O$28, 12), Model!$I$27:$O$27, 0), Model!$I$20:$O$28, 9) &amp; " : " &amp; HLOOKUP(MATCH(MOD($D36+O$28, 12), Model!$I$27:$O$27, 0), Model!$I$20:$O$21, 2), "")</f>
        <v/>
      </c>
      <c r="P36" s="56" t="str">
        <f>IFERROR(HLOOKUP(MATCH(MOD($D36+P$28, 12), Model!$I$27:$O$27, 0), Model!$I$20:$O$28, 9) &amp; " : " &amp; HLOOKUP(MATCH(MOD($D36+P$28, 12), Model!$I$27:$O$27, 0), Model!$I$20:$O$21, 2), "")</f>
        <v/>
      </c>
      <c r="Q36" s="58" t="str">
        <f>IFERROR(HLOOKUP(MATCH(MOD($D36+Q$28, 12), Model!$I$27:$O$27, 0), Model!$I$20:$O$28, 9) &amp; " : " &amp; HLOOKUP(MATCH(MOD($D36+Q$28, 12), Model!$I$27:$O$27, 0), Model!$I$20:$O$21, 2), "")</f>
        <v>G : 3</v>
      </c>
      <c r="R36" s="56" t="str">
        <f>IFERROR(HLOOKUP(MATCH(MOD($D36+R$28, 12), Model!$I$27:$O$27, 0), Model!$I$20:$O$28, 9) &amp; " : " &amp; HLOOKUP(MATCH(MOD($D36+R$28, 12), Model!$I$27:$O$27, 0), Model!$I$20:$O$21, 2), "")</f>
        <v/>
      </c>
      <c r="S36" s="56" t="str">
        <f>IFERROR(HLOOKUP(MATCH(MOD($D36+S$28, 12), Model!$I$27:$O$27, 0), Model!$I$20:$O$28, 9) &amp; " : " &amp; HLOOKUP(MATCH(MOD($D36+S$28, 12), Model!$I$27:$O$27, 0), Model!$I$20:$O$21, 2), "")</f>
        <v>A : 4</v>
      </c>
      <c r="T36" s="57" t="str">
        <f>IFERROR(HLOOKUP(MATCH(MOD($D36+T$28, 12), Model!$I$27:$O$27, 0), Model!$I$20:$O$28, 9) &amp; " : " &amp; HLOOKUP(MATCH(MOD($D36+T$28, 12), Model!$I$27:$O$27, 0), Model!$I$20:$O$21, 2), "")</f>
        <v/>
      </c>
      <c r="U36" s="56" t="str">
        <f>IFERROR(HLOOKUP(MATCH(MOD($D36+U$28, 12), Model!$I$27:$O$27, 0), Model!$I$20:$O$28, 9) &amp; " : " &amp; HLOOKUP(MATCH(MOD($D36+U$28, 12), Model!$I$27:$O$27, 0), Model!$I$20:$O$21, 2), "")</f>
        <v>B : 5</v>
      </c>
      <c r="V36" s="57" t="str">
        <f>IFERROR(HLOOKUP(MATCH(MOD($D36+V$28, 12), Model!$I$27:$O$27, 0), Model!$I$20:$O$28, 9) &amp; " : " &amp; HLOOKUP(MATCH(MOD($D36+V$28, 12), Model!$I$27:$O$27, 0), Model!$I$20:$O$21, 2), "")</f>
        <v/>
      </c>
      <c r="W36" s="56" t="str">
        <f>IFERROR(HLOOKUP(MATCH(MOD($D36+W$28, 12), Model!$I$27:$O$27, 0), Model!$I$20:$O$28, 9) &amp; " : " &amp; HLOOKUP(MATCH(MOD($D36+W$28, 12), Model!$I$27:$O$27, 0), Model!$I$20:$O$21, 2), "")</f>
        <v/>
      </c>
      <c r="X36" s="57" t="str">
        <f>IFERROR(HLOOKUP(MATCH(MOD($D36+X$28, 12), Model!$I$27:$O$27, 0), Model!$I$20:$O$28, 9) &amp; " : " &amp; HLOOKUP(MATCH(MOD($D36+X$28, 12), Model!$I$27:$O$27, 0), Model!$I$20:$O$21, 2), "")</f>
        <v>D : 7</v>
      </c>
      <c r="Y36" s="56" t="str">
        <f>IFERROR(HLOOKUP(MATCH(MOD($D36+Y$28, 12), Model!$I$27:$O$27, 0), Model!$I$20:$O$28, 9) &amp; " : " &amp; HLOOKUP(MATCH(MOD($D36+Y$28, 12), Model!$I$27:$O$27, 0), Model!$I$20:$O$21, 2), "")</f>
        <v/>
      </c>
      <c r="Z36" s="57" t="str">
        <f>IFERROR(HLOOKUP(MATCH(MOD($D36+Z$28, 12), Model!$I$27:$O$27, 0), Model!$I$20:$O$28, 9) &amp; " : " &amp; HLOOKUP(MATCH(MOD($D36+Z$28, 12), Model!$I$27:$O$27, 0), Model!$I$20:$O$21, 2), "")</f>
        <v>E : 1</v>
      </c>
      <c r="AA36" s="56" t="str">
        <f>IFERROR(HLOOKUP(MATCH(MOD($D36+AA$28, 12), Model!$I$27:$O$27, 0), Model!$I$20:$O$28, 9) &amp; " : " &amp; HLOOKUP(MATCH(MOD($D36+AA$28, 12), Model!$I$27:$O$27, 0), Model!$I$20:$O$21, 2), "")</f>
        <v/>
      </c>
      <c r="AB36" s="56" t="str">
        <f>IFERROR(HLOOKUP(MATCH(MOD($D36+AB$28, 12), Model!$I$27:$O$27, 0), Model!$I$20:$O$28, 9) &amp; " : " &amp; HLOOKUP(MATCH(MOD($D36+AB$28, 12), Model!$I$27:$O$27, 0), Model!$I$20:$O$21, 2), "")</f>
        <v/>
      </c>
      <c r="AC36" s="58" t="str">
        <f>IFERROR(HLOOKUP(MATCH(MOD($D36+AC$28, 12), Model!$I$27:$O$27, 0), Model!$I$20:$O$28, 9) &amp; " : " &amp; HLOOKUP(MATCH(MOD($D36+AC$28, 12), Model!$I$27:$O$27, 0), Model!$I$20:$O$21, 2), "")</f>
        <v>G : 3</v>
      </c>
      <c r="AD36" s="63"/>
      <c r="AE36" s="91"/>
      <c r="AF36" s="121"/>
    </row>
    <row r="37" spans="2:32" ht="21" hidden="1" customHeight="1" x14ac:dyDescent="0.25">
      <c r="B37" s="127"/>
      <c r="C37" s="64" t="s">
        <v>12</v>
      </c>
      <c r="D37" s="2">
        <f>VLOOKUP(UPPER(Fretboards!C37), Model!$B$2:$D$41, 3)</f>
        <v>2</v>
      </c>
      <c r="E37" s="118" t="str">
        <f>IFERROR(HLOOKUP(MATCH(MOD($D37+E$28, 12), Model!$I$27:$O$27, 0), Model!$I$20:$O$28, 9) &amp; " : " &amp; HLOOKUP(MATCH(MOD($D37+E$28, 12), Model!$I$27:$O$27, 0), Model!$I$20:$O$21, 2), "")</f>
        <v>D : 7</v>
      </c>
      <c r="F37" s="119" t="str">
        <f>IFERROR(HLOOKUP(MATCH(MOD($D37+F$28, 12), Model!$I$27:$O$27, 0), Model!$I$20:$O$28, 9) &amp; " : " &amp; HLOOKUP(MATCH(MOD($D37+F$28, 12), Model!$I$27:$O$27, 0), Model!$I$20:$O$21, 2), "")</f>
        <v/>
      </c>
      <c r="G37" s="56" t="str">
        <f>IFERROR(HLOOKUP(MATCH(MOD($D37+G$28, 12), Model!$I$27:$O$27, 0), Model!$I$20:$O$28, 9) &amp; " : " &amp; HLOOKUP(MATCH(MOD($D37+G$28, 12), Model!$I$27:$O$27, 0), Model!$I$20:$O$21, 2), "")</f>
        <v>E : 1</v>
      </c>
      <c r="H37" s="57" t="str">
        <f>IFERROR(HLOOKUP(MATCH(MOD($D37+H$28, 12), Model!$I$27:$O$27, 0), Model!$I$20:$O$28, 9) &amp; " : " &amp; HLOOKUP(MATCH(MOD($D37+H$28, 12), Model!$I$27:$O$27, 0), Model!$I$20:$O$21, 2), "")</f>
        <v/>
      </c>
      <c r="I37" s="56" t="str">
        <f>IFERROR(HLOOKUP(MATCH(MOD($D37+I$28, 12), Model!$I$27:$O$27, 0), Model!$I$20:$O$28, 9) &amp; " : " &amp; HLOOKUP(MATCH(MOD($D37+I$28, 12), Model!$I$27:$O$27, 0), Model!$I$20:$O$21, 2), "")</f>
        <v/>
      </c>
      <c r="J37" s="57" t="str">
        <f>IFERROR(HLOOKUP(MATCH(MOD($D37+J$28, 12), Model!$I$27:$O$27, 0), Model!$I$20:$O$28, 9) &amp; " : " &amp; HLOOKUP(MATCH(MOD($D37+J$28, 12), Model!$I$27:$O$27, 0), Model!$I$20:$O$21, 2), "")</f>
        <v>G : 3</v>
      </c>
      <c r="K37" s="56" t="str">
        <f>IFERROR(HLOOKUP(MATCH(MOD($D37+K$28, 12), Model!$I$27:$O$27, 0), Model!$I$20:$O$28, 9) &amp; " : " &amp; HLOOKUP(MATCH(MOD($D37+K$28, 12), Model!$I$27:$O$27, 0), Model!$I$20:$O$21, 2), "")</f>
        <v/>
      </c>
      <c r="L37" s="57" t="str">
        <f>IFERROR(HLOOKUP(MATCH(MOD($D37+L$28, 12), Model!$I$27:$O$27, 0), Model!$I$20:$O$28, 9) &amp; " : " &amp; HLOOKUP(MATCH(MOD($D37+L$28, 12), Model!$I$27:$O$27, 0), Model!$I$20:$O$21, 2), "")</f>
        <v>A : 4</v>
      </c>
      <c r="M37" s="56" t="str">
        <f>IFERROR(HLOOKUP(MATCH(MOD($D37+M$28, 12), Model!$I$27:$O$27, 0), Model!$I$20:$O$28, 9) &amp; " : " &amp; HLOOKUP(MATCH(MOD($D37+M$28, 12), Model!$I$27:$O$27, 0), Model!$I$20:$O$21, 2), "")</f>
        <v/>
      </c>
      <c r="N37" s="57" t="str">
        <f>IFERROR(HLOOKUP(MATCH(MOD($D37+N$28, 12), Model!$I$27:$O$27, 0), Model!$I$20:$O$28, 9) &amp; " : " &amp; HLOOKUP(MATCH(MOD($D37+N$28, 12), Model!$I$27:$O$27, 0), Model!$I$20:$O$21, 2), "")</f>
        <v>B : 5</v>
      </c>
      <c r="O37" s="56" t="str">
        <f>IFERROR(HLOOKUP(MATCH(MOD($D37+O$28, 12), Model!$I$27:$O$27, 0), Model!$I$20:$O$28, 9) &amp; " : " &amp; HLOOKUP(MATCH(MOD($D37+O$28, 12), Model!$I$27:$O$27, 0), Model!$I$20:$O$21, 2), "")</f>
        <v/>
      </c>
      <c r="P37" s="56" t="str">
        <f>IFERROR(HLOOKUP(MATCH(MOD($D37+P$28, 12), Model!$I$27:$O$27, 0), Model!$I$20:$O$28, 9) &amp; " : " &amp; HLOOKUP(MATCH(MOD($D37+P$28, 12), Model!$I$27:$O$27, 0), Model!$I$20:$O$21, 2), "")</f>
        <v/>
      </c>
      <c r="Q37" s="58" t="str">
        <f>IFERROR(HLOOKUP(MATCH(MOD($D37+Q$28, 12), Model!$I$27:$O$27, 0), Model!$I$20:$O$28, 9) &amp; " : " &amp; HLOOKUP(MATCH(MOD($D37+Q$28, 12), Model!$I$27:$O$27, 0), Model!$I$20:$O$21, 2), "")</f>
        <v>D : 7</v>
      </c>
      <c r="R37" s="56" t="str">
        <f>IFERROR(HLOOKUP(MATCH(MOD($D37+R$28, 12), Model!$I$27:$O$27, 0), Model!$I$20:$O$28, 9) &amp; " : " &amp; HLOOKUP(MATCH(MOD($D37+R$28, 12), Model!$I$27:$O$27, 0), Model!$I$20:$O$21, 2), "")</f>
        <v/>
      </c>
      <c r="S37" s="56" t="str">
        <f>IFERROR(HLOOKUP(MATCH(MOD($D37+S$28, 12), Model!$I$27:$O$27, 0), Model!$I$20:$O$28, 9) &amp; " : " &amp; HLOOKUP(MATCH(MOD($D37+S$28, 12), Model!$I$27:$O$27, 0), Model!$I$20:$O$21, 2), "")</f>
        <v>E : 1</v>
      </c>
      <c r="T37" s="57" t="str">
        <f>IFERROR(HLOOKUP(MATCH(MOD($D37+T$28, 12), Model!$I$27:$O$27, 0), Model!$I$20:$O$28, 9) &amp; " : " &amp; HLOOKUP(MATCH(MOD($D37+T$28, 12), Model!$I$27:$O$27, 0), Model!$I$20:$O$21, 2), "")</f>
        <v/>
      </c>
      <c r="U37" s="56" t="str">
        <f>IFERROR(HLOOKUP(MATCH(MOD($D37+U$28, 12), Model!$I$27:$O$27, 0), Model!$I$20:$O$28, 9) &amp; " : " &amp; HLOOKUP(MATCH(MOD($D37+U$28, 12), Model!$I$27:$O$27, 0), Model!$I$20:$O$21, 2), "")</f>
        <v/>
      </c>
      <c r="V37" s="57" t="str">
        <f>IFERROR(HLOOKUP(MATCH(MOD($D37+V$28, 12), Model!$I$27:$O$27, 0), Model!$I$20:$O$28, 9) &amp; " : " &amp; HLOOKUP(MATCH(MOD($D37+V$28, 12), Model!$I$27:$O$27, 0), Model!$I$20:$O$21, 2), "")</f>
        <v>G : 3</v>
      </c>
      <c r="W37" s="56" t="str">
        <f>IFERROR(HLOOKUP(MATCH(MOD($D37+W$28, 12), Model!$I$27:$O$27, 0), Model!$I$20:$O$28, 9) &amp; " : " &amp; HLOOKUP(MATCH(MOD($D37+W$28, 12), Model!$I$27:$O$27, 0), Model!$I$20:$O$21, 2), "")</f>
        <v/>
      </c>
      <c r="X37" s="57" t="str">
        <f>IFERROR(HLOOKUP(MATCH(MOD($D37+X$28, 12), Model!$I$27:$O$27, 0), Model!$I$20:$O$28, 9) &amp; " : " &amp; HLOOKUP(MATCH(MOD($D37+X$28, 12), Model!$I$27:$O$27, 0), Model!$I$20:$O$21, 2), "")</f>
        <v>A : 4</v>
      </c>
      <c r="Y37" s="56" t="str">
        <f>IFERROR(HLOOKUP(MATCH(MOD($D37+Y$28, 12), Model!$I$27:$O$27, 0), Model!$I$20:$O$28, 9) &amp; " : " &amp; HLOOKUP(MATCH(MOD($D37+Y$28, 12), Model!$I$27:$O$27, 0), Model!$I$20:$O$21, 2), "")</f>
        <v/>
      </c>
      <c r="Z37" s="57" t="str">
        <f>IFERROR(HLOOKUP(MATCH(MOD($D37+Z$28, 12), Model!$I$27:$O$27, 0), Model!$I$20:$O$28, 9) &amp; " : " &amp; HLOOKUP(MATCH(MOD($D37+Z$28, 12), Model!$I$27:$O$27, 0), Model!$I$20:$O$21, 2), "")</f>
        <v>B : 5</v>
      </c>
      <c r="AA37" s="56" t="str">
        <f>IFERROR(HLOOKUP(MATCH(MOD($D37+AA$28, 12), Model!$I$27:$O$27, 0), Model!$I$20:$O$28, 9) &amp; " : " &amp; HLOOKUP(MATCH(MOD($D37+AA$28, 12), Model!$I$27:$O$27, 0), Model!$I$20:$O$21, 2), "")</f>
        <v/>
      </c>
      <c r="AB37" s="56" t="str">
        <f>IFERROR(HLOOKUP(MATCH(MOD($D37+AB$28, 12), Model!$I$27:$O$27, 0), Model!$I$20:$O$28, 9) &amp; " : " &amp; HLOOKUP(MATCH(MOD($D37+AB$28, 12), Model!$I$27:$O$27, 0), Model!$I$20:$O$21, 2), "")</f>
        <v/>
      </c>
      <c r="AC37" s="58" t="str">
        <f>IFERROR(HLOOKUP(MATCH(MOD($D37+AC$28, 12), Model!$I$27:$O$27, 0), Model!$I$20:$O$28, 9) &amp; " : " &amp; HLOOKUP(MATCH(MOD($D37+AC$28, 12), Model!$I$27:$O$27, 0), Model!$I$20:$O$21, 2), "")</f>
        <v>D : 7</v>
      </c>
      <c r="AD37" s="63"/>
      <c r="AE37" s="92"/>
      <c r="AF37" s="121"/>
    </row>
    <row r="38" spans="2:32" ht="21" customHeight="1" x14ac:dyDescent="0.25">
      <c r="B38" s="67" t="s">
        <v>103</v>
      </c>
      <c r="C38" s="65"/>
      <c r="D38" s="1"/>
      <c r="E38" s="52">
        <f>IF($AB$4, 24-E$1, E$1)</f>
        <v>0</v>
      </c>
      <c r="F38" s="47">
        <f>IF($AB$4, 24-F$1, F$1)</f>
        <v>1</v>
      </c>
      <c r="G38" s="47">
        <f>IF($AB$4, 24-G$1, G$1)</f>
        <v>2</v>
      </c>
      <c r="H38" s="48">
        <f>IF($AB$4, 24-H$1, H$1)</f>
        <v>3</v>
      </c>
      <c r="I38" s="47">
        <f>IF($AB$4, 24-I$1, I$1)</f>
        <v>4</v>
      </c>
      <c r="J38" s="48">
        <f>IF($AB$4, 24-J$1, J$1)</f>
        <v>5</v>
      </c>
      <c r="K38" s="47">
        <f>IF($AB$4, 24-K$1, K$1)</f>
        <v>6</v>
      </c>
      <c r="L38" s="48">
        <f>IF($AB$4, 24-L$1, L$1)</f>
        <v>7</v>
      </c>
      <c r="M38" s="47">
        <f>IF($AB$4, 24-M$1, M$1)</f>
        <v>8</v>
      </c>
      <c r="N38" s="48">
        <f>IF($AB$4, 24-N$1, N$1)</f>
        <v>9</v>
      </c>
      <c r="O38" s="47">
        <f>IF($AB$4, 24-O$1, O$1)</f>
        <v>10</v>
      </c>
      <c r="P38" s="47">
        <f>IF($AB$4, 24-P$1, P$1)</f>
        <v>11</v>
      </c>
      <c r="Q38" s="53">
        <f>IF($AB$4, 24-Q$1, Q$1)</f>
        <v>12</v>
      </c>
      <c r="R38" s="47">
        <f>IF($AB$4, 24-R$1, R$1)</f>
        <v>13</v>
      </c>
      <c r="S38" s="47">
        <f>IF($AB$4, 24-S$1, S$1)</f>
        <v>14</v>
      </c>
      <c r="T38" s="48">
        <f>IF($AB$4, 24-T$1, T$1)</f>
        <v>15</v>
      </c>
      <c r="U38" s="47">
        <f>IF($AB$4, 24-U$1, U$1)</f>
        <v>16</v>
      </c>
      <c r="V38" s="48">
        <f>IF($AB$4, 24-V$1, V$1)</f>
        <v>17</v>
      </c>
      <c r="W38" s="47">
        <f>IF($AB$4, 24-W$1, W$1)</f>
        <v>18</v>
      </c>
      <c r="X38" s="48">
        <f>IF($AB$4, 24-X$1, X$1)</f>
        <v>19</v>
      </c>
      <c r="Y38" s="47">
        <f>IF($AB$4, 24-Y$1, Y$1)</f>
        <v>20</v>
      </c>
      <c r="Z38" s="48">
        <f>IF($AB$4, 24-Z$1, Z$1)</f>
        <v>21</v>
      </c>
      <c r="AA38" s="47">
        <f>IF($AB$4, 24-AA$1, AA$1)</f>
        <v>22</v>
      </c>
      <c r="AB38" s="47">
        <f>IF($AB$4, 24-AB$1, AB$1)</f>
        <v>23</v>
      </c>
      <c r="AC38" s="54">
        <f>IF($AB$4, 24-AC$1, AC$1)</f>
        <v>24</v>
      </c>
      <c r="AE38" s="88" t="s">
        <v>9</v>
      </c>
      <c r="AF38" s="120" t="b">
        <f>HLOOKUP(L$1, Model!$I$40:$O$56, MATCH($B$38, Model!$H$40:$H$56, 0))</f>
        <v>1</v>
      </c>
    </row>
    <row r="39" spans="2:32" ht="15" customHeight="1" x14ac:dyDescent="0.3">
      <c r="B39" s="66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1" spans="2:32" x14ac:dyDescent="0.3">
      <c r="B41" s="110"/>
    </row>
  </sheetData>
  <mergeCells count="56">
    <mergeCell ref="Z4:AA7"/>
    <mergeCell ref="AB4:AC7"/>
    <mergeCell ref="B10:B14"/>
    <mergeCell ref="B29:B33"/>
    <mergeCell ref="AE8:AF8"/>
    <mergeCell ref="AE27:AF27"/>
    <mergeCell ref="O6:P6"/>
    <mergeCell ref="Q4:R4"/>
    <mergeCell ref="Q5:R5"/>
    <mergeCell ref="Q6:R6"/>
    <mergeCell ref="S4:T4"/>
    <mergeCell ref="S5:T5"/>
    <mergeCell ref="S6:T6"/>
    <mergeCell ref="U4:V4"/>
    <mergeCell ref="U5:V5"/>
    <mergeCell ref="U6:V6"/>
    <mergeCell ref="B34:B37"/>
    <mergeCell ref="B23:G27"/>
    <mergeCell ref="H27:I27"/>
    <mergeCell ref="S27:U27"/>
    <mergeCell ref="H8:I8"/>
    <mergeCell ref="S8:U8"/>
    <mergeCell ref="B15:B18"/>
    <mergeCell ref="B4:G8"/>
    <mergeCell ref="K4:L4"/>
    <mergeCell ref="K5:L5"/>
    <mergeCell ref="K6:L6"/>
    <mergeCell ref="M4:N4"/>
    <mergeCell ref="M5:N5"/>
    <mergeCell ref="M6:N6"/>
    <mergeCell ref="O4:P4"/>
    <mergeCell ref="O5:P5"/>
    <mergeCell ref="W4:X4"/>
    <mergeCell ref="W5:X5"/>
    <mergeCell ref="W6:X6"/>
    <mergeCell ref="K23:L23"/>
    <mergeCell ref="K24:L24"/>
    <mergeCell ref="Q23:R23"/>
    <mergeCell ref="Q24:R24"/>
    <mergeCell ref="W23:X23"/>
    <mergeCell ref="W24:X24"/>
    <mergeCell ref="K25:L25"/>
    <mergeCell ref="M23:N23"/>
    <mergeCell ref="M24:N24"/>
    <mergeCell ref="M25:N25"/>
    <mergeCell ref="O23:P23"/>
    <mergeCell ref="O24:P24"/>
    <mergeCell ref="O25:P25"/>
    <mergeCell ref="W25:X25"/>
    <mergeCell ref="Q25:R25"/>
    <mergeCell ref="S23:T23"/>
    <mergeCell ref="S24:T24"/>
    <mergeCell ref="S25:T25"/>
    <mergeCell ref="U23:V23"/>
    <mergeCell ref="U24:V24"/>
    <mergeCell ref="U25:V25"/>
  </mergeCells>
  <conditionalFormatting sqref="AB4 AF10:AF19">
    <cfRule type="expression" dxfId="119" priority="541">
      <formula>AND($AF$15=TRUE, SEARCH("6", AB4))</formula>
    </cfRule>
    <cfRule type="expression" dxfId="118" priority="542">
      <formula>AND($AF$10=TRUE, SEARCH("1", AB4))</formula>
    </cfRule>
    <cfRule type="expression" dxfId="117" priority="543">
      <formula>AND($AF$11=TRUE, SEARCH("2", AB4))</formula>
    </cfRule>
    <cfRule type="expression" dxfId="116" priority="544">
      <formula>AND($AF$12=TRUE, SEARCH("3", AB4))</formula>
    </cfRule>
    <cfRule type="expression" dxfId="115" priority="545">
      <formula>AND($AF$13=TRUE, SEARCH("4", AB4))</formula>
    </cfRule>
    <cfRule type="expression" dxfId="114" priority="546">
      <formula>AND($AF$14=TRUE, SEARCH("5", AB4))</formula>
    </cfRule>
    <cfRule type="expression" dxfId="113" priority="547">
      <formula>AND($AF$19=TRUE, SEARCH("7", AB4))</formula>
    </cfRule>
  </conditionalFormatting>
  <conditionalFormatting sqref="W8:AA8">
    <cfRule type="containsText" dxfId="112" priority="164" operator="containsText" text="W">
      <formula>NOT(ISERROR(SEARCH("W",W8)))</formula>
    </cfRule>
  </conditionalFormatting>
  <conditionalFormatting sqref="AF3">
    <cfRule type="expression" dxfId="111" priority="100">
      <formula>AND($AF$15=TRUE, SEARCH("6", AF3))</formula>
    </cfRule>
    <cfRule type="expression" dxfId="110" priority="101">
      <formula>AND($AF$10=TRUE, SEARCH("1", AF3))</formula>
    </cfRule>
    <cfRule type="expression" dxfId="109" priority="102">
      <formula>AND($AF$11=TRUE, SEARCH("2", AF3))</formula>
    </cfRule>
    <cfRule type="expression" dxfId="108" priority="103">
      <formula>AND($AF$12=TRUE, SEARCH("3", AF3))</formula>
    </cfRule>
    <cfRule type="expression" dxfId="107" priority="104">
      <formula>AND($AF$13=TRUE, SEARCH("4", AF3))</formula>
    </cfRule>
    <cfRule type="expression" dxfId="106" priority="105">
      <formula>AND($AF$14=TRUE, SEARCH("5", AF3))</formula>
    </cfRule>
    <cfRule type="expression" dxfId="105" priority="106">
      <formula>AND($AF$19=TRUE, SEARCH("7", AF3))</formula>
    </cfRule>
  </conditionalFormatting>
  <conditionalFormatting sqref="G10:AC18">
    <cfRule type="expression" dxfId="104" priority="86">
      <formula>AND($AF$10, SEARCH("1", G10))</formula>
    </cfRule>
    <cfRule type="expression" dxfId="103" priority="87">
      <formula>AND($AF$11, SEARCH("2", G10))</formula>
    </cfRule>
    <cfRule type="expression" dxfId="102" priority="88">
      <formula>AND($AF$12, SEARCH("3", G10))</formula>
    </cfRule>
    <cfRule type="expression" dxfId="101" priority="89">
      <formula>AND($AF$13, SEARCH("4", G10))</formula>
    </cfRule>
    <cfRule type="expression" dxfId="100" priority="90">
      <formula>AND($AF$14, SEARCH("5", G10))</formula>
    </cfRule>
    <cfRule type="expression" dxfId="99" priority="91">
      <formula>AND($AF$15, SEARCH("6", G10))</formula>
    </cfRule>
    <cfRule type="expression" dxfId="98" priority="92">
      <formula>AND($AF$19, SEARCH("7", G10))</formula>
    </cfRule>
  </conditionalFormatting>
  <conditionalFormatting sqref="AE29:AE34 AE38">
    <cfRule type="expression" dxfId="97" priority="72">
      <formula>AND($AF$29, SEARCH("1", AE29))</formula>
    </cfRule>
    <cfRule type="expression" dxfId="96" priority="73">
      <formula>AND($AF$30, SEARCH("2", AE29))</formula>
    </cfRule>
    <cfRule type="expression" dxfId="95" priority="74">
      <formula>AND($AF$31, SEARCH("3", AE29))</formula>
    </cfRule>
    <cfRule type="expression" dxfId="94" priority="75">
      <formula>AND($AF$32, SEARCH("4", AE29))</formula>
    </cfRule>
    <cfRule type="expression" dxfId="93" priority="76">
      <formula>AND($AF$33, SEARCH("5", AE29))</formula>
    </cfRule>
    <cfRule type="expression" dxfId="92" priority="77">
      <formula>AND($AF$34, SEARCH("6", AE29))</formula>
    </cfRule>
    <cfRule type="expression" dxfId="91" priority="78">
      <formula>AND($AF$38, SEARCH("7", AE29))</formula>
    </cfRule>
  </conditionalFormatting>
  <conditionalFormatting sqref="E29:AC37">
    <cfRule type="expression" dxfId="90" priority="93">
      <formula>AND($AF$29, SEARCH("1", E29))</formula>
    </cfRule>
    <cfRule type="expression" dxfId="89" priority="94">
      <formula>AND($AF$30, SEARCH("2", E29))</formula>
    </cfRule>
    <cfRule type="expression" dxfId="88" priority="95">
      <formula>AND($AF$31, SEARCH("3", E29))</formula>
    </cfRule>
    <cfRule type="expression" dxfId="87" priority="96">
      <formula>AND($AF$32, SEARCH("4", E29))</formula>
    </cfRule>
    <cfRule type="expression" dxfId="86" priority="97">
      <formula>AND($AF$33, SEARCH("5", E29))</formula>
    </cfRule>
    <cfRule type="expression" dxfId="85" priority="98">
      <formula>AND($AF$34, SEARCH("6", E29))</formula>
    </cfRule>
    <cfRule type="expression" dxfId="84" priority="99">
      <formula>AND($AF$38, SEARCH("7", E29))</formula>
    </cfRule>
  </conditionalFormatting>
  <conditionalFormatting sqref="AE10:AE15 AE19">
    <cfRule type="expression" dxfId="83" priority="51">
      <formula>AND($AF$10, SEARCH("1", AE10))</formula>
    </cfRule>
    <cfRule type="expression" dxfId="82" priority="52">
      <formula>AND($AF$11, SEARCH("2", AE10))</formula>
    </cfRule>
    <cfRule type="expression" dxfId="81" priority="53">
      <formula>AND($AF$12, SEARCH("3", AE10))</formula>
    </cfRule>
    <cfRule type="expression" dxfId="80" priority="54">
      <formula>AND($AF$13, SEARCH("4", AE10))</formula>
    </cfRule>
    <cfRule type="expression" dxfId="79" priority="55">
      <formula>AND($AF$14, SEARCH("5", AE10))</formula>
    </cfRule>
    <cfRule type="expression" dxfId="78" priority="56">
      <formula>AND($AF$15, SEARCH("6", AE10))</formula>
    </cfRule>
    <cfRule type="expression" dxfId="77" priority="57">
      <formula>AND($AF$19, SEARCH("7", AE10))</formula>
    </cfRule>
  </conditionalFormatting>
  <conditionalFormatting sqref="V8">
    <cfRule type="containsText" dxfId="76" priority="47" operator="containsText" text="W">
      <formula>NOT(ISERROR(SEARCH("W",V8)))</formula>
    </cfRule>
  </conditionalFormatting>
  <conditionalFormatting sqref="AB8">
    <cfRule type="containsText" dxfId="75" priority="46" operator="containsText" text="W">
      <formula>NOT(ISERROR(SEARCH("W",AB8)))</formula>
    </cfRule>
  </conditionalFormatting>
  <conditionalFormatting sqref="V27">
    <cfRule type="containsText" dxfId="74" priority="38" operator="containsText" text="W">
      <formula>NOT(ISERROR(SEARCH("W",V27)))</formula>
    </cfRule>
  </conditionalFormatting>
  <conditionalFormatting sqref="W27">
    <cfRule type="containsText" dxfId="73" priority="37" operator="containsText" text="W">
      <formula>NOT(ISERROR(SEARCH("W",W27)))</formula>
    </cfRule>
  </conditionalFormatting>
  <conditionalFormatting sqref="X27">
    <cfRule type="containsText" dxfId="72" priority="36" operator="containsText" text="W">
      <formula>NOT(ISERROR(SEARCH("W",X27)))</formula>
    </cfRule>
  </conditionalFormatting>
  <conditionalFormatting sqref="Y27">
    <cfRule type="containsText" dxfId="71" priority="35" operator="containsText" text="W">
      <formula>NOT(ISERROR(SEARCH("W",Y27)))</formula>
    </cfRule>
  </conditionalFormatting>
  <conditionalFormatting sqref="Z27">
    <cfRule type="containsText" dxfId="70" priority="34" operator="containsText" text="W">
      <formula>NOT(ISERROR(SEARCH("W",Z27)))</formula>
    </cfRule>
  </conditionalFormatting>
  <conditionalFormatting sqref="AA27">
    <cfRule type="containsText" dxfId="69" priority="33" operator="containsText" text="W">
      <formula>NOT(ISERROR(SEARCH("W",AA27)))</formula>
    </cfRule>
  </conditionalFormatting>
  <conditionalFormatting sqref="AB27">
    <cfRule type="containsText" dxfId="68" priority="32" operator="containsText" text="W">
      <formula>NOT(ISERROR(SEARCH("W",AB27)))</formula>
    </cfRule>
  </conditionalFormatting>
  <conditionalFormatting sqref="G10:P18">
    <cfRule type="containsBlanks" dxfId="67" priority="551">
      <formula>LEN(TRIM(G10))=0</formula>
    </cfRule>
  </conditionalFormatting>
  <conditionalFormatting sqref="F29:P37">
    <cfRule type="containsBlanks" dxfId="66" priority="552">
      <formula>LEN(TRIM(F29))=0</formula>
    </cfRule>
  </conditionalFormatting>
  <conditionalFormatting sqref="R10:AB18">
    <cfRule type="containsBlanks" dxfId="65" priority="553">
      <formula>LEN(TRIM(R10))=0</formula>
    </cfRule>
  </conditionalFormatting>
  <conditionalFormatting sqref="R29:AB37">
    <cfRule type="containsBlanks" dxfId="64" priority="16">
      <formula>LEN(TRIM(R29))=0</formula>
    </cfRule>
  </conditionalFormatting>
  <conditionalFormatting sqref="M8 M27">
    <cfRule type="expression" dxfId="63" priority="589">
      <formula>FIND(7,Q4)</formula>
    </cfRule>
    <cfRule type="expression" dxfId="62" priority="590">
      <formula>FIND(6, Q4)</formula>
    </cfRule>
    <cfRule type="expression" dxfId="61" priority="591">
      <formula>FIND(5,Q4)</formula>
    </cfRule>
    <cfRule type="expression" dxfId="60" priority="592">
      <formula>FIND(4,Q4)</formula>
    </cfRule>
    <cfRule type="expression" dxfId="59" priority="593">
      <formula>FIND(3, Q4)</formula>
    </cfRule>
    <cfRule type="expression" dxfId="58" priority="594">
      <formula>FIND(2, Q4)</formula>
    </cfRule>
    <cfRule type="expression" dxfId="57" priority="595">
      <formula>FIND(1, Q4)</formula>
    </cfRule>
  </conditionalFormatting>
  <conditionalFormatting sqref="L8 L27">
    <cfRule type="expression" dxfId="56" priority="603">
      <formula>FIND(7,O4)</formula>
    </cfRule>
    <cfRule type="expression" dxfId="55" priority="604">
      <formula>FIND(6, O4)</formula>
    </cfRule>
    <cfRule type="expression" dxfId="54" priority="605">
      <formula>FIND(5,O4)</formula>
    </cfRule>
    <cfRule type="expression" dxfId="53" priority="606">
      <formula>FIND(4,O4)</formula>
    </cfRule>
    <cfRule type="expression" dxfId="52" priority="607">
      <formula>FIND(3, O4)</formula>
    </cfRule>
    <cfRule type="expression" dxfId="51" priority="608">
      <formula>FIND(2, O4)</formula>
    </cfRule>
    <cfRule type="expression" dxfId="50" priority="609">
      <formula>FIND(1, O4)</formula>
    </cfRule>
  </conditionalFormatting>
  <conditionalFormatting sqref="K8 K27">
    <cfRule type="expression" dxfId="49" priority="617">
      <formula>FIND(7,M4)</formula>
    </cfRule>
    <cfRule type="expression" dxfId="48" priority="618">
      <formula>FIND(6, M4)</formula>
    </cfRule>
    <cfRule type="expression" dxfId="47" priority="619">
      <formula>FIND(5,M4)</formula>
    </cfRule>
    <cfRule type="expression" dxfId="46" priority="620">
      <formula>FIND(4,M4)</formula>
    </cfRule>
    <cfRule type="expression" dxfId="45" priority="621">
      <formula>FIND(3, M4)</formula>
    </cfRule>
    <cfRule type="expression" dxfId="44" priority="622">
      <formula>FIND(2, M4)</formula>
    </cfRule>
    <cfRule type="expression" dxfId="43" priority="623">
      <formula>FIND(1, M4)</formula>
    </cfRule>
  </conditionalFormatting>
  <conditionalFormatting sqref="J8 J27">
    <cfRule type="expression" dxfId="42" priority="631">
      <formula>FIND(7,K4)</formula>
    </cfRule>
    <cfRule type="expression" dxfId="41" priority="632">
      <formula>FIND(6, K4)</formula>
    </cfRule>
    <cfRule type="expression" dxfId="40" priority="633">
      <formula>FIND(5,K4)</formula>
    </cfRule>
    <cfRule type="expression" dxfId="39" priority="634">
      <formula>FIND(4,K4)</formula>
    </cfRule>
    <cfRule type="expression" dxfId="38" priority="635">
      <formula>FIND(3, K4)</formula>
    </cfRule>
    <cfRule type="expression" dxfId="37" priority="636">
      <formula>FIND(2, K4)</formula>
    </cfRule>
    <cfRule type="expression" dxfId="36" priority="637">
      <formula>FIND(1, K4)</formula>
    </cfRule>
  </conditionalFormatting>
  <conditionalFormatting sqref="P8 P27">
    <cfRule type="expression" dxfId="35" priority="638">
      <formula>FIND(7,W4)</formula>
    </cfRule>
    <cfRule type="expression" dxfId="34" priority="639">
      <formula>FIND(6, W4)</formula>
    </cfRule>
    <cfRule type="expression" dxfId="33" priority="640">
      <formula>FIND(5,W4)</formula>
    </cfRule>
    <cfRule type="expression" dxfId="32" priority="641">
      <formula>FIND(4,W4)</formula>
    </cfRule>
    <cfRule type="expression" dxfId="31" priority="642">
      <formula>FIND(3, W4)</formula>
    </cfRule>
    <cfRule type="expression" dxfId="30" priority="643">
      <formula>FIND(2, W4)</formula>
    </cfRule>
    <cfRule type="expression" dxfId="29" priority="644">
      <formula>FIND(1, W4)</formula>
    </cfRule>
  </conditionalFormatting>
  <conditionalFormatting sqref="O8 O27">
    <cfRule type="expression" dxfId="28" priority="645">
      <formula>FIND(7,U4)</formula>
    </cfRule>
    <cfRule type="expression" dxfId="27" priority="646">
      <formula>FIND(6, U4)</formula>
    </cfRule>
    <cfRule type="expression" dxfId="26" priority="647">
      <formula>FIND(5,U4)</formula>
    </cfRule>
    <cfRule type="expression" dxfId="25" priority="648">
      <formula>FIND(4,U4)</formula>
    </cfRule>
    <cfRule type="expression" dxfId="24" priority="649">
      <formula>FIND(3, U4)</formula>
    </cfRule>
    <cfRule type="expression" dxfId="23" priority="650">
      <formula>FIND(2, U4)</formula>
    </cfRule>
    <cfRule type="expression" dxfId="22" priority="651">
      <formula>FIND(1, U4)</formula>
    </cfRule>
  </conditionalFormatting>
  <conditionalFormatting sqref="N8 N27">
    <cfRule type="expression" dxfId="21" priority="652">
      <formula>FIND(7,S4)</formula>
    </cfRule>
    <cfRule type="expression" dxfId="20" priority="653">
      <formula>FIND(6, S4)</formula>
    </cfRule>
    <cfRule type="expression" dxfId="19" priority="654">
      <formula>FIND(5,S4)</formula>
    </cfRule>
    <cfRule type="expression" dxfId="18" priority="655">
      <formula>FIND(4,S4)</formula>
    </cfRule>
    <cfRule type="expression" dxfId="17" priority="656">
      <formula>FIND(3, S4)</formula>
    </cfRule>
    <cfRule type="expression" dxfId="16" priority="657">
      <formula>FIND(2, S4)</formula>
    </cfRule>
    <cfRule type="expression" dxfId="15" priority="658">
      <formula>FIND(1, S4)</formula>
    </cfRule>
  </conditionalFormatting>
  <conditionalFormatting sqref="AF29:AF38">
    <cfRule type="expression" dxfId="14" priority="9">
      <formula>AND($AF$15=TRUE, SEARCH("6", AF29))</formula>
    </cfRule>
    <cfRule type="expression" dxfId="13" priority="10">
      <formula>AND($AF$10=TRUE, SEARCH("1", AF29))</formula>
    </cfRule>
    <cfRule type="expression" dxfId="12" priority="11">
      <formula>AND($AF$11=TRUE, SEARCH("2", AF29))</formula>
    </cfRule>
    <cfRule type="expression" dxfId="11" priority="12">
      <formula>AND($AF$12=TRUE, SEARCH("3", AF29))</formula>
    </cfRule>
    <cfRule type="expression" dxfId="10" priority="13">
      <formula>AND($AF$13=TRUE, SEARCH("4", AF29))</formula>
    </cfRule>
    <cfRule type="expression" dxfId="9" priority="14">
      <formula>AND($AF$14=TRUE, SEARCH("5", AF29))</formula>
    </cfRule>
    <cfRule type="expression" dxfId="8" priority="15">
      <formula>AND($AF$19=TRUE, SEARCH("7", AF29))</formula>
    </cfRule>
  </conditionalFormatting>
  <conditionalFormatting sqref="E10:F18">
    <cfRule type="expression" dxfId="7" priority="1">
      <formula>AND($AF$29, SEARCH("1", E10))</formula>
    </cfRule>
    <cfRule type="expression" dxfId="6" priority="2">
      <formula>AND($AF$30, SEARCH("2", E10))</formula>
    </cfRule>
    <cfRule type="expression" dxfId="5" priority="3">
      <formula>AND($AF$31, SEARCH("3", E10))</formula>
    </cfRule>
    <cfRule type="expression" dxfId="4" priority="4">
      <formula>AND($AF$32, SEARCH("4", E10))</formula>
    </cfRule>
    <cfRule type="expression" dxfId="3" priority="5">
      <formula>AND($AF$33, SEARCH("5", E10))</formula>
    </cfRule>
    <cfRule type="expression" dxfId="2" priority="6">
      <formula>AND($AF$34, SEARCH("6", E10))</formula>
    </cfRule>
    <cfRule type="expression" dxfId="1" priority="7">
      <formula>AND($AF$38, SEARCH("7", E10))</formula>
    </cfRule>
  </conditionalFormatting>
  <conditionalFormatting sqref="F10:F18">
    <cfRule type="containsBlanks" dxfId="0" priority="8">
      <formula>LEN(TRIM(F10))=0</formula>
    </cfRule>
  </conditionalFormatting>
  <dataValidations count="5">
    <dataValidation type="list" allowBlank="1" showInputMessage="1" showErrorMessage="1" sqref="B10 B29" xr:uid="{00000000-0002-0000-0000-000000000000}">
      <formula1>"Cb,C,C#,Db,D,D#,Eb,E,E#,Fb,F,F#,Gb,G,G#,Ab,A,A#,Bb,B,B#"</formula1>
    </dataValidation>
    <dataValidation type="list" allowBlank="1" showInputMessage="1" showErrorMessage="1" sqref="C16:C18 C35:C37" xr:uid="{00000000-0002-0000-0000-000001000000}">
      <formula1>"A,A#,B,C,C#,D,D#,E,e,F,F#,G,G#"</formula1>
    </dataValidation>
    <dataValidation type="list" allowBlank="1" showInputMessage="1" showErrorMessage="1" sqref="AB4" xr:uid="{00000000-0002-0000-0000-000002000000}">
      <formula1>"TRUE,FALSE"</formula1>
    </dataValidation>
    <dataValidation type="list" allowBlank="1" showInputMessage="1" showErrorMessage="1" sqref="C10:C15 C29:C34" xr:uid="{00000000-0002-0000-0000-000003000000}">
      <formula1>"Cb,C,C#,Db,D,D#,Eb,e,E,E#,Fb,F,F#,Gb,G,G#,Ab,A,A#,Bb,B,B#"</formula1>
    </dataValidation>
    <dataValidation type="list" showInputMessage="1" showErrorMessage="1" sqref="B38 B19" xr:uid="{00000000-0002-0000-0000-000004000000}">
      <formula1>"Ionian (Major),Dorian,Phrygian,Lydian,Mixolydian,Aolian (Minor),Locrian,Pentatonic Minor,Pentatonic Major,Harmonic Minor,Melodic Minor,Blues,Major Chord Tones,Minor Chord Tones,Diminished,Dominant"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N57"/>
  <sheetViews>
    <sheetView zoomScale="70" zoomScaleNormal="70" workbookViewId="0">
      <selection activeCell="X16" sqref="X16"/>
    </sheetView>
  </sheetViews>
  <sheetFormatPr defaultRowHeight="21" x14ac:dyDescent="0.25"/>
  <cols>
    <col min="1" max="2" width="27.28515625" style="5" customWidth="1"/>
    <col min="3" max="3" width="12.28515625" style="5" customWidth="1"/>
    <col min="4" max="4" width="27.28515625" style="5" hidden="1" customWidth="1"/>
    <col min="5" max="5" width="27.28515625" style="5" customWidth="1"/>
    <col min="6" max="6" width="15" style="5" customWidth="1"/>
    <col min="7" max="7" width="27" style="5" customWidth="1"/>
    <col min="8" max="8" width="30.7109375" customWidth="1"/>
    <col min="9" max="10" width="10.140625" customWidth="1"/>
    <col min="11" max="11" width="12" bestFit="1" customWidth="1"/>
    <col min="12" max="15" width="10.140625" customWidth="1"/>
    <col min="16" max="16" width="25" customWidth="1"/>
    <col min="17" max="22" width="10.140625" customWidth="1"/>
    <col min="52" max="52" width="24.42578125" bestFit="1" customWidth="1"/>
    <col min="53" max="53" width="13.7109375" bestFit="1" customWidth="1"/>
  </cols>
  <sheetData>
    <row r="1" spans="1:66" s="3" customFormat="1" ht="57.75" customHeight="1" thickTop="1" x14ac:dyDescent="0.25">
      <c r="A1" s="31" t="s">
        <v>22</v>
      </c>
      <c r="B1" s="30" t="s">
        <v>23</v>
      </c>
      <c r="C1" s="10" t="s">
        <v>52</v>
      </c>
      <c r="D1" s="34" t="s">
        <v>94</v>
      </c>
      <c r="E1" s="4"/>
      <c r="F1" s="136" t="s">
        <v>95</v>
      </c>
      <c r="G1" s="137"/>
      <c r="H1" s="112" t="s">
        <v>22</v>
      </c>
      <c r="I1" s="17"/>
      <c r="J1" s="17"/>
      <c r="K1" s="17"/>
      <c r="L1" s="17"/>
      <c r="M1" s="17"/>
      <c r="N1" s="17"/>
      <c r="O1" s="113"/>
      <c r="P1" s="99" t="s">
        <v>60</v>
      </c>
      <c r="Q1" s="18">
        <v>1</v>
      </c>
      <c r="R1" s="18">
        <v>2</v>
      </c>
      <c r="S1" s="18">
        <v>3</v>
      </c>
      <c r="T1" s="18">
        <v>4</v>
      </c>
      <c r="U1" s="18">
        <v>5</v>
      </c>
      <c r="V1" s="18">
        <v>6</v>
      </c>
      <c r="W1" s="18">
        <v>7</v>
      </c>
      <c r="X1" s="38"/>
      <c r="Y1" s="39">
        <v>1</v>
      </c>
      <c r="Z1" s="39">
        <v>2</v>
      </c>
      <c r="AA1" s="39">
        <v>3</v>
      </c>
      <c r="AB1" s="18">
        <v>4</v>
      </c>
      <c r="AC1" s="39">
        <v>5</v>
      </c>
      <c r="AD1" s="39">
        <v>6</v>
      </c>
      <c r="AE1" s="39">
        <v>7</v>
      </c>
      <c r="AF1" s="18">
        <v>8</v>
      </c>
      <c r="AG1" s="39">
        <v>9</v>
      </c>
      <c r="AH1" s="39">
        <v>10</v>
      </c>
      <c r="AI1" s="39">
        <v>11</v>
      </c>
      <c r="AJ1" s="18">
        <v>12</v>
      </c>
      <c r="AK1" s="39">
        <v>13</v>
      </c>
      <c r="AL1" s="39">
        <v>14</v>
      </c>
      <c r="AM1" s="39">
        <v>15</v>
      </c>
      <c r="AN1" s="18">
        <v>16</v>
      </c>
      <c r="AO1" s="39">
        <v>17</v>
      </c>
      <c r="AP1" s="39">
        <v>18</v>
      </c>
      <c r="AQ1" s="39">
        <v>19</v>
      </c>
      <c r="AR1" s="18">
        <v>20</v>
      </c>
      <c r="AS1" s="39">
        <v>21</v>
      </c>
      <c r="AT1" s="39">
        <v>22</v>
      </c>
      <c r="AU1" s="39">
        <v>23</v>
      </c>
      <c r="AV1" s="18">
        <v>24</v>
      </c>
      <c r="AW1" s="39">
        <v>25</v>
      </c>
      <c r="AX1" s="40">
        <v>26</v>
      </c>
      <c r="AZ1" s="43"/>
      <c r="BA1" s="8"/>
      <c r="BB1" s="8"/>
      <c r="BC1" s="8"/>
      <c r="BD1" s="8"/>
      <c r="BE1" s="8"/>
      <c r="BF1" s="8"/>
      <c r="BG1" s="44"/>
    </row>
    <row r="2" spans="1:66" x14ac:dyDescent="0.25">
      <c r="A2" s="32" t="s">
        <v>0</v>
      </c>
      <c r="B2" s="9" t="s">
        <v>14</v>
      </c>
      <c r="C2" s="9">
        <v>6</v>
      </c>
      <c r="D2" s="11">
        <v>9</v>
      </c>
      <c r="F2" s="35" t="s">
        <v>13</v>
      </c>
      <c r="G2" s="36" t="s">
        <v>61</v>
      </c>
      <c r="H2" s="14" t="s">
        <v>175</v>
      </c>
      <c r="I2" s="9">
        <v>2</v>
      </c>
      <c r="J2" s="9">
        <v>1</v>
      </c>
      <c r="K2" s="9">
        <v>2</v>
      </c>
      <c r="L2" s="9">
        <v>2</v>
      </c>
      <c r="M2" s="9">
        <v>1</v>
      </c>
      <c r="N2" s="9">
        <v>2</v>
      </c>
      <c r="O2" s="114">
        <v>2</v>
      </c>
      <c r="P2" s="9" t="s">
        <v>175</v>
      </c>
      <c r="Q2" s="6"/>
      <c r="R2" s="6"/>
      <c r="S2" s="6" t="s">
        <v>96</v>
      </c>
      <c r="T2" s="6"/>
      <c r="U2" s="6"/>
      <c r="V2" s="6" t="s">
        <v>99</v>
      </c>
      <c r="W2" s="6" t="s">
        <v>98</v>
      </c>
      <c r="X2" s="41">
        <v>1</v>
      </c>
      <c r="Y2" s="26" t="s">
        <v>1</v>
      </c>
      <c r="Z2" s="26" t="s">
        <v>77</v>
      </c>
      <c r="AA2" s="26" t="s">
        <v>78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7"/>
      <c r="AZ2" s="45" t="s">
        <v>118</v>
      </c>
      <c r="BA2" s="45" t="s">
        <v>119</v>
      </c>
      <c r="BB2" s="45">
        <v>1</v>
      </c>
      <c r="BC2" s="45">
        <v>2</v>
      </c>
      <c r="BD2" s="45">
        <v>3</v>
      </c>
      <c r="BE2" s="45">
        <v>4</v>
      </c>
      <c r="BF2" s="45">
        <v>5</v>
      </c>
      <c r="BG2" s="45">
        <v>6</v>
      </c>
      <c r="BH2" s="45">
        <v>7</v>
      </c>
      <c r="BI2" s="45">
        <v>8</v>
      </c>
      <c r="BJ2" s="45">
        <v>9</v>
      </c>
      <c r="BK2" s="45">
        <v>10</v>
      </c>
      <c r="BL2" s="45">
        <v>11</v>
      </c>
      <c r="BM2" s="45">
        <v>12</v>
      </c>
      <c r="BN2" s="45">
        <v>13</v>
      </c>
    </row>
    <row r="3" spans="1:66" x14ac:dyDescent="0.25">
      <c r="A3" s="32" t="s">
        <v>26</v>
      </c>
      <c r="B3" s="9" t="s">
        <v>34</v>
      </c>
      <c r="C3" s="9">
        <v>6</v>
      </c>
      <c r="D3" s="11">
        <v>10</v>
      </c>
      <c r="F3" s="134" t="s">
        <v>53</v>
      </c>
      <c r="G3" s="135"/>
      <c r="H3" s="14" t="s">
        <v>59</v>
      </c>
      <c r="I3" s="9">
        <v>0</v>
      </c>
      <c r="J3" s="9">
        <v>3</v>
      </c>
      <c r="K3" s="9">
        <v>2</v>
      </c>
      <c r="L3" s="9">
        <v>1</v>
      </c>
      <c r="M3" s="9">
        <v>1</v>
      </c>
      <c r="N3" s="9">
        <v>3</v>
      </c>
      <c r="O3" s="114">
        <v>1</v>
      </c>
      <c r="P3" s="9" t="s">
        <v>59</v>
      </c>
      <c r="Q3" s="6"/>
      <c r="R3" s="6"/>
      <c r="S3" s="6" t="s">
        <v>96</v>
      </c>
      <c r="T3" s="6">
        <v>4</v>
      </c>
      <c r="U3" s="6" t="s">
        <v>97</v>
      </c>
      <c r="V3" s="6">
        <v>5</v>
      </c>
      <c r="W3" s="6" t="s">
        <v>98</v>
      </c>
      <c r="X3" s="41">
        <v>2</v>
      </c>
      <c r="Y3" s="26" t="s">
        <v>63</v>
      </c>
      <c r="Z3" s="26" t="s">
        <v>64</v>
      </c>
      <c r="AA3" s="26" t="s">
        <v>12</v>
      </c>
      <c r="AB3" s="26" t="s">
        <v>79</v>
      </c>
      <c r="AC3" s="26" t="s">
        <v>80</v>
      </c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7"/>
      <c r="AZ3" s="43" t="s">
        <v>120</v>
      </c>
      <c r="BA3" t="s">
        <v>121</v>
      </c>
      <c r="BB3" s="7" t="s">
        <v>122</v>
      </c>
      <c r="BC3" s="7" t="s">
        <v>123</v>
      </c>
      <c r="BD3" s="7" t="s">
        <v>124</v>
      </c>
      <c r="BE3" s="7" t="s">
        <v>125</v>
      </c>
      <c r="BF3" s="7"/>
      <c r="BG3" s="7"/>
      <c r="BH3" s="7"/>
      <c r="BI3" s="7"/>
      <c r="BJ3" s="7"/>
      <c r="BK3" s="7"/>
      <c r="BL3" s="7"/>
      <c r="BM3" s="7"/>
    </row>
    <row r="4" spans="1:66" x14ac:dyDescent="0.25">
      <c r="A4" s="32" t="s">
        <v>27</v>
      </c>
      <c r="B4" s="9" t="s">
        <v>104</v>
      </c>
      <c r="C4" s="9">
        <v>6</v>
      </c>
      <c r="D4" s="11">
        <v>11</v>
      </c>
      <c r="F4" s="14" t="str">
        <f>Fretboards!B10</f>
        <v>C</v>
      </c>
      <c r="G4" s="9" t="str">
        <f>Fretboards!B19</f>
        <v>Ionian (Major)</v>
      </c>
      <c r="H4" s="14" t="s">
        <v>171</v>
      </c>
      <c r="I4" s="9">
        <v>0</v>
      </c>
      <c r="J4" s="9">
        <v>4</v>
      </c>
      <c r="K4" s="9">
        <v>0</v>
      </c>
      <c r="L4" s="9">
        <v>3</v>
      </c>
      <c r="M4" s="9">
        <v>0</v>
      </c>
      <c r="N4" s="9">
        <v>4</v>
      </c>
      <c r="O4" s="114">
        <v>1</v>
      </c>
      <c r="P4" s="9" t="s">
        <v>171</v>
      </c>
      <c r="Q4" s="6"/>
      <c r="R4" s="6"/>
      <c r="S4" s="6"/>
      <c r="T4" s="6"/>
      <c r="U4" s="6"/>
      <c r="V4" s="6"/>
      <c r="W4" s="6"/>
      <c r="X4" s="41">
        <v>3</v>
      </c>
      <c r="Y4" s="26"/>
      <c r="Z4" s="26"/>
      <c r="AA4" s="26" t="s">
        <v>65</v>
      </c>
      <c r="AB4" s="26" t="s">
        <v>66</v>
      </c>
      <c r="AC4" s="26" t="s">
        <v>11</v>
      </c>
      <c r="AD4" s="26" t="s">
        <v>81</v>
      </c>
      <c r="AE4" s="26" t="s">
        <v>82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7"/>
      <c r="AZ4" s="43" t="s">
        <v>126</v>
      </c>
      <c r="BA4" t="s">
        <v>127</v>
      </c>
      <c r="BB4" s="7" t="s">
        <v>123</v>
      </c>
      <c r="BC4" s="7" t="s">
        <v>123</v>
      </c>
      <c r="BD4" s="7" t="s">
        <v>124</v>
      </c>
      <c r="BE4" s="7" t="s">
        <v>128</v>
      </c>
      <c r="BF4" s="7"/>
      <c r="BG4" s="7"/>
      <c r="BH4" s="7"/>
      <c r="BI4" s="7"/>
      <c r="BJ4" s="7"/>
      <c r="BK4" s="7"/>
      <c r="BL4" s="7"/>
      <c r="BM4" s="7"/>
    </row>
    <row r="5" spans="1:66" x14ac:dyDescent="0.25">
      <c r="A5" s="32" t="s">
        <v>25</v>
      </c>
      <c r="B5" s="9" t="s">
        <v>49</v>
      </c>
      <c r="C5" s="9">
        <v>6</v>
      </c>
      <c r="D5" s="11">
        <v>8</v>
      </c>
      <c r="F5" s="134" t="s">
        <v>54</v>
      </c>
      <c r="G5" s="135"/>
      <c r="H5" s="14" t="s">
        <v>172</v>
      </c>
      <c r="I5" s="9">
        <v>0</v>
      </c>
      <c r="J5" s="9">
        <v>3</v>
      </c>
      <c r="K5" s="9">
        <v>0</v>
      </c>
      <c r="L5" s="9">
        <v>4</v>
      </c>
      <c r="M5" s="9">
        <v>0</v>
      </c>
      <c r="N5" s="9">
        <v>3</v>
      </c>
      <c r="O5" s="114">
        <v>2</v>
      </c>
      <c r="P5" s="9" t="s">
        <v>172</v>
      </c>
      <c r="Q5" s="6"/>
      <c r="R5" s="6"/>
      <c r="S5" s="6" t="s">
        <v>96</v>
      </c>
      <c r="T5" s="6"/>
      <c r="U5" s="6"/>
      <c r="V5" s="6"/>
      <c r="W5" s="6" t="s">
        <v>98</v>
      </c>
      <c r="X5" s="41">
        <v>4</v>
      </c>
      <c r="Y5" s="26"/>
      <c r="Z5" s="26"/>
      <c r="AA5" s="26"/>
      <c r="AB5" s="26" t="s">
        <v>67</v>
      </c>
      <c r="AC5" s="26" t="s">
        <v>68</v>
      </c>
      <c r="AD5" s="26" t="s">
        <v>24</v>
      </c>
      <c r="AE5" s="26" t="s">
        <v>83</v>
      </c>
      <c r="AF5" s="26" t="s">
        <v>84</v>
      </c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/>
      <c r="AZ5" s="43" t="s">
        <v>129</v>
      </c>
      <c r="BA5" t="s">
        <v>130</v>
      </c>
      <c r="BB5" s="7" t="s">
        <v>131</v>
      </c>
      <c r="BC5" s="7" t="s">
        <v>176</v>
      </c>
      <c r="BD5" s="7" t="s">
        <v>122</v>
      </c>
      <c r="BE5" s="7"/>
      <c r="BF5" s="7"/>
      <c r="BG5" s="7"/>
      <c r="BH5" s="7"/>
      <c r="BI5" s="7"/>
      <c r="BJ5" s="7"/>
      <c r="BK5" s="7"/>
      <c r="BL5" s="7"/>
      <c r="BM5" s="7"/>
    </row>
    <row r="6" spans="1:66" ht="21.75" thickBot="1" x14ac:dyDescent="0.3">
      <c r="A6" s="32" t="s">
        <v>21</v>
      </c>
      <c r="B6" s="9" t="s">
        <v>111</v>
      </c>
      <c r="C6" s="9">
        <v>6</v>
      </c>
      <c r="D6" s="11">
        <v>7</v>
      </c>
      <c r="F6" s="15" t="str">
        <f>Fretboards!B29</f>
        <v>E</v>
      </c>
      <c r="G6" s="16" t="str">
        <f>Fretboards!B38</f>
        <v>Pentatonic Minor</v>
      </c>
      <c r="H6" s="14" t="s">
        <v>173</v>
      </c>
      <c r="I6" s="9">
        <v>0</v>
      </c>
      <c r="J6" s="9">
        <v>3</v>
      </c>
      <c r="K6" s="9">
        <v>0</v>
      </c>
      <c r="L6" s="9">
        <v>3</v>
      </c>
      <c r="M6" s="9">
        <v>0</v>
      </c>
      <c r="N6" s="9">
        <v>3</v>
      </c>
      <c r="O6" s="114">
        <v>2</v>
      </c>
      <c r="P6" s="9" t="s">
        <v>173</v>
      </c>
      <c r="Q6" s="6"/>
      <c r="R6" s="6"/>
      <c r="S6" s="6" t="s">
        <v>96</v>
      </c>
      <c r="T6" s="6"/>
      <c r="U6" s="6" t="s">
        <v>97</v>
      </c>
      <c r="V6" s="6"/>
      <c r="W6" s="6" t="s">
        <v>174</v>
      </c>
      <c r="X6" s="41">
        <v>5</v>
      </c>
      <c r="Y6" s="26"/>
      <c r="Z6" s="26"/>
      <c r="AA6" s="26"/>
      <c r="AB6" s="26"/>
      <c r="AC6" s="26"/>
      <c r="AD6" s="26" t="s">
        <v>69</v>
      </c>
      <c r="AE6" s="26" t="s">
        <v>70</v>
      </c>
      <c r="AF6" s="26" t="s">
        <v>15</v>
      </c>
      <c r="AG6" s="26" t="s">
        <v>85</v>
      </c>
      <c r="AH6" s="26" t="s">
        <v>86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7"/>
      <c r="AZ6" s="43" t="s">
        <v>132</v>
      </c>
      <c r="BA6" t="s">
        <v>130</v>
      </c>
      <c r="BB6" s="7" t="s">
        <v>133</v>
      </c>
      <c r="BC6" s="7" t="s">
        <v>134</v>
      </c>
      <c r="BD6" s="7" t="s">
        <v>135</v>
      </c>
      <c r="BE6" s="7" t="s">
        <v>133</v>
      </c>
      <c r="BF6" s="7" t="s">
        <v>136</v>
      </c>
      <c r="BG6" s="7" t="s">
        <v>176</v>
      </c>
      <c r="BH6" s="7" t="s">
        <v>137</v>
      </c>
      <c r="BI6" s="7" t="s">
        <v>180</v>
      </c>
      <c r="BJ6" s="7" t="s">
        <v>131</v>
      </c>
      <c r="BK6" s="7" t="s">
        <v>138</v>
      </c>
      <c r="BL6" s="7" t="s">
        <v>137</v>
      </c>
      <c r="BM6" s="7" t="s">
        <v>125</v>
      </c>
    </row>
    <row r="7" spans="1:66" ht="21.75" thickTop="1" x14ac:dyDescent="0.25">
      <c r="A7" s="32" t="s">
        <v>28</v>
      </c>
      <c r="B7" s="9" t="s">
        <v>16</v>
      </c>
      <c r="C7" s="9">
        <v>7</v>
      </c>
      <c r="D7" s="11">
        <v>11</v>
      </c>
      <c r="H7" s="14" t="s">
        <v>43</v>
      </c>
      <c r="I7" s="9">
        <v>2</v>
      </c>
      <c r="J7" s="9">
        <v>2</v>
      </c>
      <c r="K7" s="9">
        <v>1</v>
      </c>
      <c r="L7" s="9">
        <v>2</v>
      </c>
      <c r="M7" s="9">
        <v>2</v>
      </c>
      <c r="N7" s="9">
        <v>1</v>
      </c>
      <c r="O7" s="114">
        <v>2</v>
      </c>
      <c r="P7" s="9" t="s">
        <v>43</v>
      </c>
      <c r="Q7" s="6"/>
      <c r="R7" s="6"/>
      <c r="S7" s="6"/>
      <c r="T7" s="6"/>
      <c r="U7" s="6"/>
      <c r="V7" s="6"/>
      <c r="W7" s="6" t="s">
        <v>98</v>
      </c>
      <c r="X7" s="41">
        <v>6</v>
      </c>
      <c r="Y7" s="26"/>
      <c r="Z7" s="26"/>
      <c r="AA7" s="26"/>
      <c r="AB7" s="26"/>
      <c r="AC7" s="26"/>
      <c r="AD7" s="26"/>
      <c r="AE7" s="26"/>
      <c r="AF7" s="26" t="s">
        <v>71</v>
      </c>
      <c r="AG7" s="26" t="s">
        <v>72</v>
      </c>
      <c r="AH7" s="26" t="s">
        <v>14</v>
      </c>
      <c r="AI7" s="26" t="s">
        <v>87</v>
      </c>
      <c r="AJ7" s="26" t="s">
        <v>88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7"/>
      <c r="AZ7" s="46" t="s">
        <v>139</v>
      </c>
      <c r="BA7" t="s">
        <v>140</v>
      </c>
      <c r="BB7" s="7" t="s">
        <v>123</v>
      </c>
      <c r="BC7" s="7" t="s">
        <v>131</v>
      </c>
      <c r="BD7" s="7" t="s">
        <v>125</v>
      </c>
      <c r="BE7" s="7" t="s">
        <v>122</v>
      </c>
      <c r="BF7" s="7"/>
      <c r="BG7" s="7"/>
      <c r="BH7" s="7"/>
      <c r="BI7" s="7"/>
      <c r="BJ7" s="7"/>
      <c r="BK7" s="7"/>
      <c r="BL7" s="7"/>
      <c r="BM7" s="7"/>
    </row>
    <row r="8" spans="1:66" ht="21.75" thickBot="1" x14ac:dyDescent="0.3">
      <c r="A8" s="33" t="s">
        <v>29</v>
      </c>
      <c r="B8" s="9" t="s">
        <v>38</v>
      </c>
      <c r="C8" s="9">
        <v>7</v>
      </c>
      <c r="D8" s="11">
        <v>0</v>
      </c>
      <c r="H8" s="14" t="s">
        <v>26</v>
      </c>
      <c r="I8" s="9">
        <v>2</v>
      </c>
      <c r="J8" s="9">
        <v>1</v>
      </c>
      <c r="K8" s="9">
        <v>2</v>
      </c>
      <c r="L8" s="9">
        <v>2</v>
      </c>
      <c r="M8" s="9">
        <v>2</v>
      </c>
      <c r="N8" s="9">
        <v>1</v>
      </c>
      <c r="O8" s="114">
        <v>2</v>
      </c>
      <c r="P8" s="9" t="s">
        <v>26</v>
      </c>
      <c r="Q8" s="6"/>
      <c r="R8" s="6"/>
      <c r="S8" s="6" t="s">
        <v>96</v>
      </c>
      <c r="T8" s="6"/>
      <c r="U8" s="6"/>
      <c r="V8" s="6"/>
      <c r="W8" s="6" t="s">
        <v>98</v>
      </c>
      <c r="X8" s="41">
        <v>7</v>
      </c>
      <c r="Y8" s="26" t="s">
        <v>89</v>
      </c>
      <c r="Z8" s="26" t="s">
        <v>90</v>
      </c>
      <c r="AA8" s="26"/>
      <c r="AB8" s="26"/>
      <c r="AC8" s="26"/>
      <c r="AD8" s="26"/>
      <c r="AE8" s="26"/>
      <c r="AF8" s="26"/>
      <c r="AG8" s="26"/>
      <c r="AH8" s="26" t="s">
        <v>73</v>
      </c>
      <c r="AI8" s="26" t="s">
        <v>74</v>
      </c>
      <c r="AJ8" s="26" t="s">
        <v>16</v>
      </c>
      <c r="AK8" s="26" t="s">
        <v>89</v>
      </c>
      <c r="AL8" s="26" t="s">
        <v>90</v>
      </c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7"/>
      <c r="AZ8" s="46" t="s">
        <v>141</v>
      </c>
      <c r="BA8" t="s">
        <v>130</v>
      </c>
      <c r="BB8" s="7" t="s">
        <v>142</v>
      </c>
      <c r="BC8" s="7" t="s">
        <v>138</v>
      </c>
      <c r="BD8" s="7" t="s">
        <v>122</v>
      </c>
      <c r="BE8" s="7" t="s">
        <v>122</v>
      </c>
      <c r="BF8" s="7"/>
      <c r="BG8" s="7"/>
      <c r="BH8" s="7"/>
      <c r="BI8" s="7"/>
      <c r="BJ8" s="7"/>
      <c r="BK8" s="7"/>
      <c r="BL8" s="7"/>
      <c r="BM8" s="7"/>
    </row>
    <row r="9" spans="1:66" ht="21.75" thickTop="1" x14ac:dyDescent="0.25">
      <c r="B9" s="9" t="s">
        <v>105</v>
      </c>
      <c r="C9" s="9">
        <v>7</v>
      </c>
      <c r="D9" s="11">
        <v>13</v>
      </c>
      <c r="H9" s="14" t="s">
        <v>56</v>
      </c>
      <c r="I9" s="9">
        <v>2</v>
      </c>
      <c r="J9" s="9">
        <v>1</v>
      </c>
      <c r="K9" s="9">
        <v>2</v>
      </c>
      <c r="L9" s="9">
        <v>2</v>
      </c>
      <c r="M9" s="9">
        <v>1</v>
      </c>
      <c r="N9" s="9">
        <v>3</v>
      </c>
      <c r="O9" s="114">
        <v>1</v>
      </c>
      <c r="P9" s="9" t="s">
        <v>56</v>
      </c>
      <c r="Q9" s="6"/>
      <c r="R9" s="6"/>
      <c r="S9" s="6"/>
      <c r="T9" s="6"/>
      <c r="U9" s="6"/>
      <c r="V9" s="6"/>
      <c r="W9" s="6"/>
      <c r="X9" s="41">
        <v>8</v>
      </c>
      <c r="Y9" s="26" t="s">
        <v>1</v>
      </c>
      <c r="Z9" s="26" t="s">
        <v>77</v>
      </c>
      <c r="AA9" s="26" t="s">
        <v>78</v>
      </c>
      <c r="AB9" s="26" t="s">
        <v>78</v>
      </c>
      <c r="AC9" s="26"/>
      <c r="AD9" s="26"/>
      <c r="AE9" s="26"/>
      <c r="AF9" s="26"/>
      <c r="AG9" s="26"/>
      <c r="AH9" s="26"/>
      <c r="AI9" s="26" t="s">
        <v>75</v>
      </c>
      <c r="AJ9" s="26" t="s">
        <v>76</v>
      </c>
      <c r="AK9" s="26" t="s">
        <v>1</v>
      </c>
      <c r="AL9" s="26" t="s">
        <v>77</v>
      </c>
      <c r="AM9" s="26" t="s">
        <v>78</v>
      </c>
      <c r="AN9" s="26" t="s">
        <v>78</v>
      </c>
      <c r="AO9" s="26"/>
      <c r="AP9" s="26"/>
      <c r="AQ9" s="26"/>
      <c r="AR9" s="26"/>
      <c r="AS9" s="26"/>
      <c r="AT9" s="26"/>
      <c r="AU9" s="26"/>
      <c r="AV9" s="26"/>
      <c r="AW9" s="26"/>
      <c r="AX9" s="27"/>
      <c r="AZ9" s="46" t="s">
        <v>143</v>
      </c>
      <c r="BA9" t="s">
        <v>144</v>
      </c>
      <c r="BB9" s="7" t="s">
        <v>145</v>
      </c>
      <c r="BC9" s="7" t="s">
        <v>125</v>
      </c>
      <c r="BD9" s="7" t="s">
        <v>145</v>
      </c>
      <c r="BE9" s="7" t="s">
        <v>146</v>
      </c>
      <c r="BF9" s="7" t="s">
        <v>145</v>
      </c>
      <c r="BG9" s="7" t="s">
        <v>125</v>
      </c>
      <c r="BH9" s="7" t="s">
        <v>145</v>
      </c>
      <c r="BI9" s="7" t="s">
        <v>146</v>
      </c>
      <c r="BJ9" s="7" t="s">
        <v>145</v>
      </c>
      <c r="BK9" s="7" t="s">
        <v>125</v>
      </c>
      <c r="BL9" s="7" t="s">
        <v>145</v>
      </c>
      <c r="BM9" s="7"/>
    </row>
    <row r="10" spans="1:66" x14ac:dyDescent="0.25">
      <c r="B10" s="9" t="s">
        <v>50</v>
      </c>
      <c r="C10" s="9">
        <v>7</v>
      </c>
      <c r="D10" s="9">
        <v>10</v>
      </c>
      <c r="H10" s="14" t="s">
        <v>170</v>
      </c>
      <c r="I10" s="9">
        <v>2</v>
      </c>
      <c r="J10" s="9">
        <v>2</v>
      </c>
      <c r="K10" s="9">
        <v>1</v>
      </c>
      <c r="L10" s="9">
        <v>2</v>
      </c>
      <c r="M10" s="9">
        <v>2</v>
      </c>
      <c r="N10" s="9">
        <v>2</v>
      </c>
      <c r="O10" s="114">
        <v>1</v>
      </c>
      <c r="P10" s="9" t="s">
        <v>170</v>
      </c>
      <c r="Q10" s="6"/>
      <c r="R10" s="6"/>
      <c r="S10" s="6"/>
      <c r="T10" s="6"/>
      <c r="U10" s="6"/>
      <c r="V10" s="6"/>
      <c r="W10" s="6"/>
      <c r="X10" s="41">
        <v>9</v>
      </c>
      <c r="Y10" s="26" t="s">
        <v>63</v>
      </c>
      <c r="Z10" s="26" t="s">
        <v>64</v>
      </c>
      <c r="AA10" s="26" t="s">
        <v>12</v>
      </c>
      <c r="AB10" s="26" t="s">
        <v>79</v>
      </c>
      <c r="AC10" s="26" t="s">
        <v>80</v>
      </c>
      <c r="AD10" s="26"/>
      <c r="AE10" s="26"/>
      <c r="AF10" s="26"/>
      <c r="AG10" s="26"/>
      <c r="AH10" s="26"/>
      <c r="AI10" s="26"/>
      <c r="AJ10" s="26"/>
      <c r="AK10" s="26" t="s">
        <v>63</v>
      </c>
      <c r="AL10" s="26" t="s">
        <v>64</v>
      </c>
      <c r="AM10" s="26" t="s">
        <v>12</v>
      </c>
      <c r="AN10" s="26" t="s">
        <v>79</v>
      </c>
      <c r="AO10" s="26" t="s">
        <v>80</v>
      </c>
      <c r="AP10" s="26"/>
      <c r="AQ10" s="26"/>
      <c r="AR10" s="26"/>
      <c r="AS10" s="26"/>
      <c r="AT10" s="26"/>
      <c r="AU10" s="26"/>
      <c r="AV10" s="26"/>
      <c r="AW10" s="26"/>
      <c r="AX10" s="27"/>
      <c r="AZ10" s="46" t="s">
        <v>147</v>
      </c>
      <c r="BA10" t="s">
        <v>144</v>
      </c>
      <c r="BB10" s="7" t="s">
        <v>145</v>
      </c>
      <c r="BC10" s="7" t="s">
        <v>125</v>
      </c>
      <c r="BD10" s="7" t="s">
        <v>145</v>
      </c>
      <c r="BE10" s="7" t="s">
        <v>146</v>
      </c>
      <c r="BF10" s="7" t="s">
        <v>148</v>
      </c>
      <c r="BG10" s="7" t="s">
        <v>146</v>
      </c>
      <c r="BH10" s="7" t="s">
        <v>122</v>
      </c>
      <c r="BI10" s="7" t="s">
        <v>125</v>
      </c>
      <c r="BJ10" s="7" t="s">
        <v>145</v>
      </c>
      <c r="BK10" s="7"/>
      <c r="BL10" s="7"/>
      <c r="BM10" s="7"/>
    </row>
    <row r="11" spans="1:66" x14ac:dyDescent="0.25">
      <c r="B11" s="9" t="s">
        <v>112</v>
      </c>
      <c r="C11" s="9">
        <v>7</v>
      </c>
      <c r="D11" s="11">
        <v>9</v>
      </c>
      <c r="H11" s="14" t="s">
        <v>29</v>
      </c>
      <c r="I11" s="9">
        <v>1</v>
      </c>
      <c r="J11" s="9">
        <v>2</v>
      </c>
      <c r="K11" s="9">
        <v>2</v>
      </c>
      <c r="L11" s="9">
        <v>1</v>
      </c>
      <c r="M11" s="9">
        <v>2</v>
      </c>
      <c r="N11" s="9">
        <v>2</v>
      </c>
      <c r="O11" s="114">
        <v>2</v>
      </c>
      <c r="P11" s="9" t="s">
        <v>29</v>
      </c>
      <c r="Q11" s="6"/>
      <c r="R11" s="6" t="s">
        <v>100</v>
      </c>
      <c r="S11" s="6" t="s">
        <v>96</v>
      </c>
      <c r="T11" s="6"/>
      <c r="U11" s="6" t="s">
        <v>97</v>
      </c>
      <c r="V11" s="6" t="s">
        <v>99</v>
      </c>
      <c r="W11" s="6" t="s">
        <v>98</v>
      </c>
      <c r="X11" s="41">
        <v>10</v>
      </c>
      <c r="Y11" s="26"/>
      <c r="Z11" s="26"/>
      <c r="AA11" s="26" t="s">
        <v>65</v>
      </c>
      <c r="AB11" s="26" t="s">
        <v>66</v>
      </c>
      <c r="AC11" s="26" t="s">
        <v>11</v>
      </c>
      <c r="AD11" s="26" t="s">
        <v>81</v>
      </c>
      <c r="AE11" s="26" t="s">
        <v>82</v>
      </c>
      <c r="AF11" s="26"/>
      <c r="AG11" s="26"/>
      <c r="AH11" s="26"/>
      <c r="AI11" s="26"/>
      <c r="AJ11" s="26"/>
      <c r="AK11" s="26"/>
      <c r="AL11" s="26"/>
      <c r="AM11" s="26" t="s">
        <v>65</v>
      </c>
      <c r="AN11" s="26" t="s">
        <v>66</v>
      </c>
      <c r="AO11" s="26" t="s">
        <v>11</v>
      </c>
      <c r="AP11" s="26" t="s">
        <v>81</v>
      </c>
      <c r="AQ11" s="26" t="s">
        <v>82</v>
      </c>
      <c r="AR11" s="26"/>
      <c r="AS11" s="26"/>
      <c r="AT11" s="26"/>
      <c r="AU11" s="26"/>
      <c r="AV11" s="26"/>
      <c r="AW11" s="26"/>
      <c r="AX11" s="27"/>
      <c r="AZ11" s="46" t="s">
        <v>149</v>
      </c>
      <c r="BA11" t="s">
        <v>130</v>
      </c>
      <c r="BB11" s="7" t="s">
        <v>142</v>
      </c>
      <c r="BC11" s="7" t="s">
        <v>138</v>
      </c>
      <c r="BD11" s="7" t="s">
        <v>133</v>
      </c>
      <c r="BE11" s="7"/>
      <c r="BF11" s="7"/>
      <c r="BG11" s="7"/>
      <c r="BH11" s="7"/>
      <c r="BI11" s="7"/>
      <c r="BJ11" s="7"/>
      <c r="BK11" s="7"/>
      <c r="BL11" s="7"/>
      <c r="BM11" s="7"/>
    </row>
    <row r="12" spans="1:66" x14ac:dyDescent="0.25">
      <c r="B12" s="9" t="s">
        <v>1</v>
      </c>
      <c r="C12" s="9">
        <v>1</v>
      </c>
      <c r="D12" s="12">
        <v>0</v>
      </c>
      <c r="H12" s="14" t="s">
        <v>25</v>
      </c>
      <c r="I12" s="9">
        <v>2</v>
      </c>
      <c r="J12" s="9">
        <v>2</v>
      </c>
      <c r="K12" s="9">
        <v>2</v>
      </c>
      <c r="L12" s="9">
        <v>1</v>
      </c>
      <c r="M12" s="9">
        <v>2</v>
      </c>
      <c r="N12" s="9">
        <v>2</v>
      </c>
      <c r="O12" s="114">
        <v>1</v>
      </c>
      <c r="P12" s="9" t="s">
        <v>25</v>
      </c>
      <c r="Q12" s="6"/>
      <c r="R12" s="6"/>
      <c r="S12" s="6"/>
      <c r="T12" s="6" t="s">
        <v>101</v>
      </c>
      <c r="U12" s="6"/>
      <c r="V12" s="6"/>
      <c r="W12" s="6"/>
      <c r="X12" s="41">
        <v>11</v>
      </c>
      <c r="Y12" s="26"/>
      <c r="Z12" s="26"/>
      <c r="AA12" s="26"/>
      <c r="AB12" s="26" t="s">
        <v>67</v>
      </c>
      <c r="AC12" s="26" t="s">
        <v>68</v>
      </c>
      <c r="AD12" s="26" t="s">
        <v>24</v>
      </c>
      <c r="AE12" s="26" t="s">
        <v>83</v>
      </c>
      <c r="AF12" s="26" t="s">
        <v>84</v>
      </c>
      <c r="AG12" s="26"/>
      <c r="AH12" s="26"/>
      <c r="AI12" s="26"/>
      <c r="AJ12" s="26"/>
      <c r="AK12" s="26"/>
      <c r="AL12" s="26"/>
      <c r="AM12" s="26"/>
      <c r="AN12" s="26" t="s">
        <v>67</v>
      </c>
      <c r="AO12" s="26" t="s">
        <v>68</v>
      </c>
      <c r="AP12" s="26" t="s">
        <v>24</v>
      </c>
      <c r="AQ12" s="26" t="s">
        <v>83</v>
      </c>
      <c r="AR12" s="26" t="s">
        <v>84</v>
      </c>
      <c r="AS12" s="26"/>
      <c r="AT12" s="26"/>
      <c r="AU12" s="26"/>
      <c r="AV12" s="26"/>
      <c r="AW12" s="26"/>
      <c r="AX12" s="27"/>
      <c r="AZ12" s="46" t="s">
        <v>150</v>
      </c>
      <c r="BA12" t="s">
        <v>130</v>
      </c>
      <c r="BB12" s="7" t="s">
        <v>151</v>
      </c>
      <c r="BC12" s="7" t="s">
        <v>152</v>
      </c>
      <c r="BD12" s="7" t="s">
        <v>153</v>
      </c>
      <c r="BE12" s="7" t="s">
        <v>153</v>
      </c>
      <c r="BF12" s="7" t="s">
        <v>154</v>
      </c>
      <c r="BG12" s="7" t="s">
        <v>155</v>
      </c>
      <c r="BH12" s="7" t="s">
        <v>156</v>
      </c>
      <c r="BI12" s="7" t="s">
        <v>157</v>
      </c>
      <c r="BJ12" s="7"/>
      <c r="BK12" s="7"/>
      <c r="BL12" s="7"/>
      <c r="BM12" s="7"/>
    </row>
    <row r="13" spans="1:66" x14ac:dyDescent="0.25">
      <c r="B13" s="9" t="s">
        <v>30</v>
      </c>
      <c r="C13" s="9">
        <v>1</v>
      </c>
      <c r="D13" s="11">
        <v>1</v>
      </c>
      <c r="H13" s="14" t="s">
        <v>55</v>
      </c>
      <c r="I13" s="9">
        <v>2</v>
      </c>
      <c r="J13" s="9">
        <v>1</v>
      </c>
      <c r="K13" s="9">
        <v>2</v>
      </c>
      <c r="L13" s="9">
        <v>2</v>
      </c>
      <c r="M13" s="9">
        <v>2</v>
      </c>
      <c r="N13" s="9">
        <v>2</v>
      </c>
      <c r="O13" s="114">
        <v>1</v>
      </c>
      <c r="P13" s="9" t="s">
        <v>55</v>
      </c>
      <c r="Q13" s="6"/>
      <c r="R13" s="6"/>
      <c r="S13" s="6" t="s">
        <v>96</v>
      </c>
      <c r="T13" s="6"/>
      <c r="U13" s="6"/>
      <c r="V13" s="6"/>
      <c r="W13" s="6"/>
      <c r="X13" s="41">
        <v>12</v>
      </c>
      <c r="Y13" s="26"/>
      <c r="Z13" s="26"/>
      <c r="AA13" s="26"/>
      <c r="AB13" s="26"/>
      <c r="AC13" s="26"/>
      <c r="AD13" s="26" t="s">
        <v>69</v>
      </c>
      <c r="AE13" s="26" t="s">
        <v>70</v>
      </c>
      <c r="AF13" s="26" t="s">
        <v>15</v>
      </c>
      <c r="AG13" s="26" t="s">
        <v>85</v>
      </c>
      <c r="AH13" s="26" t="s">
        <v>86</v>
      </c>
      <c r="AI13" s="26"/>
      <c r="AJ13" s="26"/>
      <c r="AK13" s="26"/>
      <c r="AL13" s="26"/>
      <c r="AM13" s="26"/>
      <c r="AN13" s="26"/>
      <c r="AO13" s="26"/>
      <c r="AP13" s="26" t="s">
        <v>69</v>
      </c>
      <c r="AQ13" s="26" t="s">
        <v>70</v>
      </c>
      <c r="AR13" s="26" t="s">
        <v>15</v>
      </c>
      <c r="AS13" s="26" t="s">
        <v>85</v>
      </c>
      <c r="AT13" s="26" t="s">
        <v>86</v>
      </c>
      <c r="AU13" s="26"/>
      <c r="AV13" s="26"/>
      <c r="AW13" s="26"/>
      <c r="AX13" s="27"/>
      <c r="AZ13" s="46" t="s">
        <v>158</v>
      </c>
      <c r="BA13" t="s">
        <v>159</v>
      </c>
      <c r="BB13" s="7" t="s">
        <v>133</v>
      </c>
      <c r="BC13" s="7" t="s">
        <v>128</v>
      </c>
      <c r="BD13" s="7" t="s">
        <v>133</v>
      </c>
      <c r="BE13" s="7" t="s">
        <v>137</v>
      </c>
      <c r="BF13" s="7" t="s">
        <v>131</v>
      </c>
      <c r="BG13" s="7" t="s">
        <v>137</v>
      </c>
      <c r="BH13" s="7" t="s">
        <v>177</v>
      </c>
      <c r="BI13" s="7" t="s">
        <v>178</v>
      </c>
      <c r="BJ13" s="7" t="s">
        <v>177</v>
      </c>
      <c r="BK13" s="7" t="s">
        <v>179</v>
      </c>
      <c r="BL13" s="7" t="s">
        <v>160</v>
      </c>
      <c r="BM13" s="7" t="s">
        <v>179</v>
      </c>
      <c r="BN13" s="7" t="s">
        <v>133</v>
      </c>
    </row>
    <row r="14" spans="1:66" x14ac:dyDescent="0.25">
      <c r="B14" s="9" t="s">
        <v>106</v>
      </c>
      <c r="C14" s="9">
        <v>1</v>
      </c>
      <c r="D14" s="11">
        <v>2</v>
      </c>
      <c r="H14" s="14" t="s">
        <v>21</v>
      </c>
      <c r="I14" s="9">
        <v>2</v>
      </c>
      <c r="J14" s="9">
        <v>2</v>
      </c>
      <c r="K14" s="9">
        <v>1</v>
      </c>
      <c r="L14" s="9">
        <v>2</v>
      </c>
      <c r="M14" s="9">
        <v>2</v>
      </c>
      <c r="N14" s="9">
        <v>1</v>
      </c>
      <c r="O14" s="114">
        <v>2</v>
      </c>
      <c r="P14" s="9" t="s">
        <v>21</v>
      </c>
      <c r="Q14" s="6"/>
      <c r="R14" s="6"/>
      <c r="S14" s="6"/>
      <c r="T14" s="6"/>
      <c r="U14" s="6"/>
      <c r="V14" s="6"/>
      <c r="W14" s="6" t="s">
        <v>98</v>
      </c>
      <c r="X14" s="41">
        <v>13</v>
      </c>
      <c r="Y14" s="26"/>
      <c r="Z14" s="26"/>
      <c r="AA14" s="26"/>
      <c r="AB14" s="26"/>
      <c r="AC14" s="26"/>
      <c r="AD14" s="26"/>
      <c r="AE14" s="26"/>
      <c r="AF14" s="26" t="s">
        <v>71</v>
      </c>
      <c r="AG14" s="26" t="s">
        <v>72</v>
      </c>
      <c r="AH14" s="26" t="s">
        <v>14</v>
      </c>
      <c r="AI14" s="26" t="s">
        <v>87</v>
      </c>
      <c r="AJ14" s="26" t="s">
        <v>88</v>
      </c>
      <c r="AK14" s="26"/>
      <c r="AL14" s="27"/>
      <c r="AM14" s="26"/>
      <c r="AN14" s="26"/>
      <c r="AO14" s="26"/>
      <c r="AP14" s="26"/>
      <c r="AQ14" s="26"/>
      <c r="AR14" s="26" t="s">
        <v>71</v>
      </c>
      <c r="AS14" s="26" t="s">
        <v>72</v>
      </c>
      <c r="AT14" s="26" t="s">
        <v>14</v>
      </c>
      <c r="AU14" s="26" t="s">
        <v>87</v>
      </c>
      <c r="AV14" s="26" t="s">
        <v>88</v>
      </c>
      <c r="AW14" s="26"/>
      <c r="AX14" s="27"/>
      <c r="AZ14" s="46" t="s">
        <v>161</v>
      </c>
      <c r="BA14" t="s">
        <v>162</v>
      </c>
      <c r="BB14" s="7" t="s">
        <v>122</v>
      </c>
      <c r="BC14" s="7" t="s">
        <v>125</v>
      </c>
      <c r="BD14" s="7" t="s">
        <v>123</v>
      </c>
      <c r="BE14" s="7" t="s">
        <v>128</v>
      </c>
      <c r="BF14" s="7" t="s">
        <v>163</v>
      </c>
      <c r="BG14" s="7" t="s">
        <v>122</v>
      </c>
      <c r="BH14" s="7" t="s">
        <v>124</v>
      </c>
      <c r="BI14" s="7" t="s">
        <v>125</v>
      </c>
      <c r="BJ14" s="7"/>
      <c r="BK14" s="7"/>
      <c r="BL14" s="7"/>
      <c r="BM14" s="7"/>
    </row>
    <row r="15" spans="1:66" ht="21.75" thickBot="1" x14ac:dyDescent="0.3">
      <c r="B15" s="9" t="s">
        <v>51</v>
      </c>
      <c r="C15" s="9">
        <v>8</v>
      </c>
      <c r="D15" s="11">
        <v>11</v>
      </c>
      <c r="H15" s="14" t="s">
        <v>102</v>
      </c>
      <c r="I15" s="9">
        <v>2</v>
      </c>
      <c r="J15" s="9">
        <v>2</v>
      </c>
      <c r="K15" s="9">
        <v>0</v>
      </c>
      <c r="L15" s="9">
        <v>3</v>
      </c>
      <c r="M15" s="9">
        <v>2</v>
      </c>
      <c r="N15" s="9">
        <v>0</v>
      </c>
      <c r="O15" s="114">
        <v>2</v>
      </c>
      <c r="P15" s="9" t="s">
        <v>102</v>
      </c>
      <c r="Q15" s="6"/>
      <c r="R15" s="6"/>
      <c r="S15" s="6"/>
      <c r="T15" s="6"/>
      <c r="U15" s="6"/>
      <c r="V15" s="6"/>
      <c r="W15" s="6"/>
      <c r="X15" s="42">
        <v>14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 t="s">
        <v>73</v>
      </c>
      <c r="AI15" s="28" t="s">
        <v>74</v>
      </c>
      <c r="AJ15" s="28" t="s">
        <v>16</v>
      </c>
      <c r="AK15" s="28" t="s">
        <v>89</v>
      </c>
      <c r="AL15" s="29" t="s">
        <v>90</v>
      </c>
      <c r="AM15" s="28"/>
      <c r="AN15" s="28"/>
      <c r="AO15" s="28"/>
      <c r="AP15" s="28"/>
      <c r="AQ15" s="28"/>
      <c r="AR15" s="28"/>
      <c r="AS15" s="28"/>
      <c r="AT15" s="28" t="s">
        <v>73</v>
      </c>
      <c r="AU15" s="28" t="s">
        <v>74</v>
      </c>
      <c r="AV15" s="28" t="s">
        <v>16</v>
      </c>
      <c r="AW15" s="28" t="s">
        <v>89</v>
      </c>
      <c r="AX15" s="29" t="s">
        <v>90</v>
      </c>
      <c r="AZ15" s="46" t="s">
        <v>164</v>
      </c>
      <c r="BA15" t="s">
        <v>165</v>
      </c>
      <c r="BB15" s="7" t="s">
        <v>145</v>
      </c>
      <c r="BC15" s="7" t="s">
        <v>146</v>
      </c>
      <c r="BD15" s="7" t="s">
        <v>145</v>
      </c>
      <c r="BE15" s="7" t="s">
        <v>125</v>
      </c>
      <c r="BF15" s="7" t="s">
        <v>148</v>
      </c>
      <c r="BG15" s="7" t="s">
        <v>146</v>
      </c>
      <c r="BH15" s="7" t="s">
        <v>145</v>
      </c>
      <c r="BI15" s="7" t="s">
        <v>125</v>
      </c>
      <c r="BJ15" s="7" t="s">
        <v>145</v>
      </c>
      <c r="BK15" s="7"/>
      <c r="BL15" s="7"/>
      <c r="BM15" s="7"/>
    </row>
    <row r="16" spans="1:66" ht="21.75" thickTop="1" x14ac:dyDescent="0.25">
      <c r="B16" s="9" t="s">
        <v>113</v>
      </c>
      <c r="C16" s="9">
        <v>8</v>
      </c>
      <c r="D16" s="11">
        <v>10</v>
      </c>
      <c r="H16" s="14" t="s">
        <v>103</v>
      </c>
      <c r="I16" s="9">
        <v>0</v>
      </c>
      <c r="J16" s="9">
        <v>3</v>
      </c>
      <c r="K16" s="9">
        <v>2</v>
      </c>
      <c r="L16" s="9">
        <v>2</v>
      </c>
      <c r="M16" s="9">
        <v>0</v>
      </c>
      <c r="N16" s="9">
        <v>3</v>
      </c>
      <c r="O16" s="114">
        <v>2</v>
      </c>
      <c r="P16" s="9" t="s">
        <v>103</v>
      </c>
      <c r="Q16" s="6"/>
      <c r="R16" s="6"/>
      <c r="S16" s="6" t="s">
        <v>96</v>
      </c>
      <c r="T16" s="6"/>
      <c r="U16" s="6"/>
      <c r="W16" s="6" t="s">
        <v>98</v>
      </c>
      <c r="AE16" s="3"/>
      <c r="AF16" s="3"/>
      <c r="AG16" s="3"/>
      <c r="AH16" s="3"/>
      <c r="AI16" s="3"/>
      <c r="AZ16" s="46" t="s">
        <v>166</v>
      </c>
      <c r="BA16" t="s">
        <v>165</v>
      </c>
      <c r="BB16" s="7" t="s">
        <v>122</v>
      </c>
      <c r="BC16" s="7" t="s">
        <v>124</v>
      </c>
      <c r="BD16" s="7" t="s">
        <v>122</v>
      </c>
      <c r="BE16" s="7" t="s">
        <v>125</v>
      </c>
      <c r="BF16" s="7" t="s">
        <v>122</v>
      </c>
      <c r="BG16" s="7" t="s">
        <v>124</v>
      </c>
      <c r="BH16" s="7" t="s">
        <v>122</v>
      </c>
      <c r="BI16" s="7" t="s">
        <v>125</v>
      </c>
      <c r="BJ16" s="7" t="s">
        <v>122</v>
      </c>
      <c r="BK16" s="7"/>
      <c r="BL16" s="7"/>
      <c r="BM16" s="7"/>
    </row>
    <row r="17" spans="2:65" ht="21.75" thickBot="1" x14ac:dyDescent="0.3">
      <c r="B17" s="9" t="s">
        <v>12</v>
      </c>
      <c r="C17" s="9">
        <v>2</v>
      </c>
      <c r="D17" s="11">
        <v>2</v>
      </c>
      <c r="H17" s="15" t="s">
        <v>27</v>
      </c>
      <c r="I17" s="16">
        <v>1</v>
      </c>
      <c r="J17" s="16">
        <v>2</v>
      </c>
      <c r="K17" s="16">
        <v>2</v>
      </c>
      <c r="L17" s="16">
        <v>2</v>
      </c>
      <c r="M17" s="16">
        <v>1</v>
      </c>
      <c r="N17" s="16">
        <v>2</v>
      </c>
      <c r="O17" s="115">
        <v>2</v>
      </c>
      <c r="P17" s="16" t="s">
        <v>27</v>
      </c>
      <c r="Q17" s="19"/>
      <c r="R17" s="19" t="s">
        <v>100</v>
      </c>
      <c r="S17" s="19" t="s">
        <v>96</v>
      </c>
      <c r="T17" s="19"/>
      <c r="U17" s="19"/>
      <c r="V17" s="19" t="s">
        <v>99</v>
      </c>
      <c r="W17" s="19" t="s">
        <v>98</v>
      </c>
      <c r="AZ17" s="46" t="s">
        <v>167</v>
      </c>
      <c r="BA17" t="s">
        <v>168</v>
      </c>
      <c r="BB17" s="7" t="s">
        <v>122</v>
      </c>
      <c r="BC17" s="7" t="s">
        <v>125</v>
      </c>
      <c r="BD17" s="7" t="s">
        <v>169</v>
      </c>
      <c r="BE17" s="7" t="s">
        <v>124</v>
      </c>
      <c r="BF17" s="7"/>
      <c r="BG17" s="7"/>
      <c r="BH17" s="7"/>
      <c r="BI17" s="7"/>
      <c r="BJ17" s="7"/>
      <c r="BK17" s="7"/>
      <c r="BL17" s="7"/>
      <c r="BM17" s="7"/>
    </row>
    <row r="18" spans="2:65" ht="21.75" thickTop="1" x14ac:dyDescent="0.25">
      <c r="B18" s="9" t="s">
        <v>31</v>
      </c>
      <c r="C18" s="9">
        <v>2</v>
      </c>
      <c r="D18" s="11">
        <v>3</v>
      </c>
      <c r="AZ18" s="46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</row>
    <row r="19" spans="2:65" ht="21.75" thickBot="1" x14ac:dyDescent="0.3">
      <c r="B19" s="9" t="s">
        <v>107</v>
      </c>
      <c r="C19" s="9">
        <v>2</v>
      </c>
      <c r="D19" s="11">
        <v>4</v>
      </c>
    </row>
    <row r="20" spans="2:65" ht="21.75" thickTop="1" x14ac:dyDescent="0.25">
      <c r="B20" s="9" t="s">
        <v>47</v>
      </c>
      <c r="C20" s="9">
        <v>2</v>
      </c>
      <c r="D20" s="11">
        <v>1</v>
      </c>
      <c r="H20" s="20" t="s">
        <v>91</v>
      </c>
      <c r="I20" s="21">
        <v>1</v>
      </c>
      <c r="J20" s="21">
        <v>2</v>
      </c>
      <c r="K20" s="21">
        <v>3</v>
      </c>
      <c r="L20" s="21">
        <v>4</v>
      </c>
      <c r="M20" s="21">
        <v>5</v>
      </c>
      <c r="N20" s="21">
        <v>6</v>
      </c>
      <c r="O20" s="21">
        <v>7</v>
      </c>
      <c r="P20" s="100" t="s">
        <v>181</v>
      </c>
      <c r="Q20" s="101">
        <v>1</v>
      </c>
      <c r="R20" s="101">
        <v>2</v>
      </c>
      <c r="S20" s="101">
        <v>3</v>
      </c>
      <c r="T20" s="101">
        <v>4</v>
      </c>
      <c r="U20" s="101">
        <v>5</v>
      </c>
      <c r="V20" s="101">
        <v>6</v>
      </c>
      <c r="W20" s="102">
        <v>7</v>
      </c>
    </row>
    <row r="21" spans="2:65" x14ac:dyDescent="0.25">
      <c r="B21" s="9" t="s">
        <v>114</v>
      </c>
      <c r="C21" s="9">
        <v>2</v>
      </c>
      <c r="D21" s="11">
        <v>0</v>
      </c>
      <c r="H21" s="22" t="s">
        <v>60</v>
      </c>
      <c r="I21" s="9">
        <f>IF(VLOOKUP($G$4,$P$2:$W$17, 1+I20, FALSE) = 0, I20, VLOOKUP($G$4,$P$2:$W$17, 1+I20, FALSE))</f>
        <v>1</v>
      </c>
      <c r="J21" s="9">
        <f t="shared" ref="J21:O21" si="0">IF(VLOOKUP($G$4,$P$2:$W$17, 1+J20, FALSE) = 0, J20, VLOOKUP($G$4,$P$2:$W$17, 1+J20, FALSE))</f>
        <v>2</v>
      </c>
      <c r="K21" s="9">
        <f t="shared" si="0"/>
        <v>3</v>
      </c>
      <c r="L21" s="9">
        <f t="shared" si="0"/>
        <v>4</v>
      </c>
      <c r="M21" s="9">
        <f t="shared" si="0"/>
        <v>5</v>
      </c>
      <c r="N21" s="9">
        <f t="shared" si="0"/>
        <v>6</v>
      </c>
      <c r="O21" s="9">
        <f t="shared" si="0"/>
        <v>7</v>
      </c>
      <c r="P21" s="103" t="s">
        <v>175</v>
      </c>
      <c r="Q21" s="6" t="s">
        <v>183</v>
      </c>
      <c r="R21" s="6" t="s">
        <v>194</v>
      </c>
      <c r="S21" s="6" t="s">
        <v>184</v>
      </c>
      <c r="T21" s="60" t="s">
        <v>183</v>
      </c>
      <c r="U21" s="60" t="s">
        <v>183</v>
      </c>
      <c r="V21" s="6" t="s">
        <v>184</v>
      </c>
      <c r="W21" s="104">
        <v>7</v>
      </c>
    </row>
    <row r="22" spans="2:65" x14ac:dyDescent="0.25">
      <c r="B22" s="9" t="s">
        <v>11</v>
      </c>
      <c r="C22" s="9">
        <v>3</v>
      </c>
      <c r="D22" s="11">
        <v>4</v>
      </c>
      <c r="H22" s="23" t="s">
        <v>62</v>
      </c>
      <c r="I22" s="9">
        <f>VLOOKUP(Model!$G$4, Model!$H$2:$O$17,  Model!I20 + 1, FALSE)</f>
        <v>2</v>
      </c>
      <c r="J22" s="9">
        <f>VLOOKUP(Model!$G$4, Model!$H$2:$O$17,  Model!J20 + 1, FALSE)</f>
        <v>2</v>
      </c>
      <c r="K22" s="9">
        <f>VLOOKUP(Model!$G$4, Model!$H$2:$O$17,  Model!K20 + 1, FALSE)</f>
        <v>1</v>
      </c>
      <c r="L22" s="9">
        <f>VLOOKUP(Model!$G$4, Model!$H$2:$O$17,  Model!L20 + 1, FALSE)</f>
        <v>2</v>
      </c>
      <c r="M22" s="9">
        <f>VLOOKUP(Model!$G$4, Model!$H$2:$O$17,  Model!M20 + 1, FALSE)</f>
        <v>2</v>
      </c>
      <c r="N22" s="9">
        <f>VLOOKUP(Model!$G$4, Model!$H$2:$O$17,  Model!N20 + 1, FALSE)</f>
        <v>2</v>
      </c>
      <c r="O22" s="9">
        <f>VLOOKUP(Model!$G$4, Model!$H$2:$O$17,  Model!O20 + 1, FALSE)</f>
        <v>1</v>
      </c>
      <c r="P22" s="103" t="s">
        <v>59</v>
      </c>
      <c r="Q22" s="6" t="s">
        <v>183</v>
      </c>
      <c r="R22" s="6"/>
      <c r="S22" s="6" t="s">
        <v>182</v>
      </c>
      <c r="T22" s="6" t="s">
        <v>189</v>
      </c>
      <c r="U22" s="6" t="s">
        <v>183</v>
      </c>
      <c r="V22" s="6" t="s">
        <v>184</v>
      </c>
      <c r="W22" s="104" t="s">
        <v>183</v>
      </c>
    </row>
    <row r="23" spans="2:65" x14ac:dyDescent="0.25">
      <c r="B23" s="9" t="s">
        <v>36</v>
      </c>
      <c r="C23" s="9">
        <v>3</v>
      </c>
      <c r="D23" s="11">
        <v>5</v>
      </c>
      <c r="H23" s="23" t="s">
        <v>57</v>
      </c>
      <c r="I23" s="9">
        <f>IFERROR(VLOOKUP(SUBSTITUTE(SUBSTITUTE(I24, "♭", "b"), "♯","#"), $B$2:$D$41, 3, FALSE), "")</f>
        <v>0</v>
      </c>
      <c r="J23" s="9">
        <f t="shared" ref="J23:O23" si="1">IFERROR(VLOOKUP(SUBSTITUTE(SUBSTITUTE(J24, "♭", "b"), "♯","#"), $B$2:$D$41, 3, FALSE), "")</f>
        <v>2</v>
      </c>
      <c r="K23" s="9">
        <f t="shared" si="1"/>
        <v>4</v>
      </c>
      <c r="L23" s="9">
        <f t="shared" si="1"/>
        <v>5</v>
      </c>
      <c r="M23" s="9">
        <f t="shared" si="1"/>
        <v>7</v>
      </c>
      <c r="N23" s="9">
        <f t="shared" si="1"/>
        <v>9</v>
      </c>
      <c r="O23" s="9">
        <f t="shared" si="1"/>
        <v>11</v>
      </c>
      <c r="P23" s="103" t="s">
        <v>171</v>
      </c>
      <c r="Q23" s="6" t="s">
        <v>184</v>
      </c>
      <c r="R23" s="6"/>
      <c r="S23" s="60" t="s">
        <v>183</v>
      </c>
      <c r="T23" s="60"/>
      <c r="U23" s="60">
        <v>7</v>
      </c>
      <c r="V23" s="60"/>
      <c r="W23" s="105" t="s">
        <v>194</v>
      </c>
    </row>
    <row r="24" spans="2:65" x14ac:dyDescent="0.25">
      <c r="B24" s="9" t="s">
        <v>36</v>
      </c>
      <c r="C24" s="9">
        <v>3</v>
      </c>
      <c r="D24" s="11">
        <v>5</v>
      </c>
      <c r="H24" s="23" t="s">
        <v>53</v>
      </c>
      <c r="I24" s="9" t="str">
        <f>INDEX($Y$2:$AX$15,VLOOKUP($F$4, $B$2:$D$41, 2, FALSE) + I20 - 1, VLOOKUP($F$4, $B$2:$D$41, 3, FALSE) + SUM($H$22:H22) + 1)</f>
        <v>C</v>
      </c>
      <c r="J24" s="9" t="str">
        <f>IF(I22=0, "", INDEX($Y$2:$AX$15,VLOOKUP($F$4, $B$2:$D$41, 2, FALSE) + J20 - 1, VLOOKUP($F$4, $B$2:$D$41, 3, FALSE) + SUM($H$22:I22) + 1))</f>
        <v>D</v>
      </c>
      <c r="K24" s="9" t="str">
        <f>IF(J22=0, "", INDEX($Y$2:$AX$15,VLOOKUP($F$4, $B$2:$D$41, 2, FALSE) + K20 - 1, VLOOKUP($F$4, $B$2:$D$41, 3, FALSE) + SUM($H$22:J22) + 1))</f>
        <v>E</v>
      </c>
      <c r="L24" s="9" t="str">
        <f>IF(K22=0, "", INDEX($Y$2:$AX$15,VLOOKUP($F$4, $B$2:$D$41, 2, FALSE) + L20 - 1, VLOOKUP($F$4, $B$2:$D$41, 3, FALSE) + SUM($H$22:K22) + 1))</f>
        <v>F</v>
      </c>
      <c r="M24" s="9" t="str">
        <f>IF(L22=0, "", INDEX($Y$2:$AX$15,VLOOKUP($F$4, $B$2:$D$41, 2, FALSE) + M20 - 1, VLOOKUP($F$4, $B$2:$D$41, 3, FALSE) + SUM($H$22:L22) + 1))</f>
        <v>G</v>
      </c>
      <c r="N24" s="9" t="str">
        <f>IF(M22=0, "", INDEX($Y$2:$AX$15,VLOOKUP($F$4, $B$2:$D$41, 2, FALSE) + N20 - 1, VLOOKUP($F$4, $B$2:$D$41, 3, FALSE) + SUM($H$22:M22) + 1))</f>
        <v>A</v>
      </c>
      <c r="O24" s="9" t="str">
        <f>IF(N22=0, "", INDEX($Y$2:$AX$15,VLOOKUP($F$4, $B$2:$D$41, 2, FALSE) + O20 - 1, VLOOKUP($F$4, $B$2:$D$41, 3, FALSE) + SUM($H$22:N22) + 1))</f>
        <v>B</v>
      </c>
      <c r="P24" s="103" t="s">
        <v>172</v>
      </c>
      <c r="Q24" s="6" t="s">
        <v>183</v>
      </c>
      <c r="R24" s="6"/>
      <c r="S24" s="6" t="s">
        <v>184</v>
      </c>
      <c r="T24" s="60"/>
      <c r="U24" s="60" t="s">
        <v>183</v>
      </c>
      <c r="V24" s="6"/>
      <c r="W24" s="104">
        <v>7</v>
      </c>
    </row>
    <row r="25" spans="2:65" x14ac:dyDescent="0.25">
      <c r="B25" s="9" t="s">
        <v>108</v>
      </c>
      <c r="C25" s="9">
        <v>3</v>
      </c>
      <c r="D25" s="11">
        <v>6</v>
      </c>
      <c r="H25" s="22" t="s">
        <v>60</v>
      </c>
      <c r="I25" s="9">
        <f>IF(VLOOKUP($G$6,$P$2:$W$19, 1+I20, FALSE) = 0, I20, VLOOKUP($G$6,$P$2:$W$19, 1+I20, FALSE))</f>
        <v>1</v>
      </c>
      <c r="J25" s="9">
        <f t="shared" ref="J25:O25" si="2">IF(VLOOKUP($G$6,$P$2:$W$19, 1+J20, FALSE) = 0, J20, VLOOKUP($G$6,$P$2:$W$19, 1+J20, FALSE))</f>
        <v>2</v>
      </c>
      <c r="K25" s="9" t="str">
        <f t="shared" si="2"/>
        <v>♭3</v>
      </c>
      <c r="L25" s="9">
        <f t="shared" si="2"/>
        <v>4</v>
      </c>
      <c r="M25" s="9">
        <f t="shared" si="2"/>
        <v>5</v>
      </c>
      <c r="N25" s="9">
        <f t="shared" si="2"/>
        <v>6</v>
      </c>
      <c r="O25" s="9" t="str">
        <f t="shared" si="2"/>
        <v>♭7</v>
      </c>
      <c r="P25" s="103" t="s">
        <v>173</v>
      </c>
      <c r="Q25" s="6" t="s">
        <v>186</v>
      </c>
      <c r="R25" s="6"/>
      <c r="S25" s="6" t="s">
        <v>186</v>
      </c>
      <c r="T25" s="6"/>
      <c r="U25" s="6" t="s">
        <v>186</v>
      </c>
      <c r="V25" s="6"/>
      <c r="W25" s="104" t="s">
        <v>186</v>
      </c>
    </row>
    <row r="26" spans="2:65" x14ac:dyDescent="0.25">
      <c r="B26" s="9" t="s">
        <v>46</v>
      </c>
      <c r="C26" s="9">
        <v>3</v>
      </c>
      <c r="D26" s="11">
        <v>3</v>
      </c>
      <c r="H26" s="23" t="s">
        <v>92</v>
      </c>
      <c r="I26" s="9">
        <f>VLOOKUP($G$6, Model!$H$2:$O$17, Model!I20 + 1, FALSE)</f>
        <v>0</v>
      </c>
      <c r="J26" s="9">
        <f>VLOOKUP($G$6, Model!$H$2:$O$17, Model!J20 + 1, FALSE)</f>
        <v>3</v>
      </c>
      <c r="K26" s="9">
        <f>VLOOKUP($G$6, Model!$H$2:$O$17, Model!K20 + 1, FALSE)</f>
        <v>2</v>
      </c>
      <c r="L26" s="9">
        <f>VLOOKUP($G$6, Model!$H$2:$O$17, Model!L20 + 1, FALSE)</f>
        <v>2</v>
      </c>
      <c r="M26" s="9">
        <f>VLOOKUP($G$6, Model!$H$2:$O$17, Model!M20 + 1, FALSE)</f>
        <v>0</v>
      </c>
      <c r="N26" s="9">
        <f>VLOOKUP($G$6, Model!$H$2:$O$17, Model!N20 + 1, FALSE)</f>
        <v>3</v>
      </c>
      <c r="O26" s="9">
        <f>VLOOKUP($G$6, Model!$H$2:$O$17, Model!O20 + 1, FALSE)</f>
        <v>2</v>
      </c>
      <c r="P26" s="103" t="s">
        <v>43</v>
      </c>
      <c r="Q26" s="60">
        <v>7</v>
      </c>
      <c r="R26" s="6" t="s">
        <v>183</v>
      </c>
      <c r="S26" s="60" t="s">
        <v>187</v>
      </c>
      <c r="T26" s="60" t="s">
        <v>184</v>
      </c>
      <c r="U26" s="60" t="s">
        <v>183</v>
      </c>
      <c r="V26" s="60" t="s">
        <v>183</v>
      </c>
      <c r="W26" s="105" t="s">
        <v>184</v>
      </c>
    </row>
    <row r="27" spans="2:65" x14ac:dyDescent="0.25">
      <c r="B27" s="9" t="s">
        <v>115</v>
      </c>
      <c r="C27" s="9">
        <v>3</v>
      </c>
      <c r="D27" s="11">
        <v>2</v>
      </c>
      <c r="H27" s="23" t="s">
        <v>93</v>
      </c>
      <c r="I27" s="9">
        <f>IFERROR(VLOOKUP(SUBSTITUTE(SUBSTITUTE(I28, "♭", "b"), "♯","#"), $B$2:$D$41, 3, FALSE), "")</f>
        <v>4</v>
      </c>
      <c r="J27" s="9" t="str">
        <f t="shared" ref="J27:O27" si="3">IFERROR(VLOOKUP(SUBSTITUTE(SUBSTITUTE(J28, "♭", "b"), "♯","#"), $B$2:$D$41, 3, FALSE), "")</f>
        <v/>
      </c>
      <c r="K27" s="9">
        <f t="shared" si="3"/>
        <v>7</v>
      </c>
      <c r="L27" s="9">
        <f t="shared" si="3"/>
        <v>9</v>
      </c>
      <c r="M27" s="9">
        <f t="shared" si="3"/>
        <v>11</v>
      </c>
      <c r="N27" s="9" t="str">
        <f t="shared" si="3"/>
        <v/>
      </c>
      <c r="O27" s="9">
        <f t="shared" si="3"/>
        <v>2</v>
      </c>
      <c r="P27" s="103" t="s">
        <v>26</v>
      </c>
      <c r="Q27" s="6" t="s">
        <v>183</v>
      </c>
      <c r="R27" s="6" t="s">
        <v>183</v>
      </c>
      <c r="S27" s="6" t="s">
        <v>184</v>
      </c>
      <c r="T27" s="60">
        <v>7</v>
      </c>
      <c r="U27" s="60" t="s">
        <v>183</v>
      </c>
      <c r="V27" s="60" t="s">
        <v>194</v>
      </c>
      <c r="W27" s="104" t="s">
        <v>184</v>
      </c>
    </row>
    <row r="28" spans="2:65" ht="21.75" thickBot="1" x14ac:dyDescent="0.3">
      <c r="B28" s="9" t="s">
        <v>24</v>
      </c>
      <c r="C28" s="9">
        <v>4</v>
      </c>
      <c r="D28" s="11">
        <v>5</v>
      </c>
      <c r="H28" s="24" t="s">
        <v>54</v>
      </c>
      <c r="I28" s="25" t="str">
        <f>INDEX($Y$2:$AX$15,VLOOKUP($F$6, $B$2:$D$41, 2, FALSE) + I20 - 1, VLOOKUP($F$6, $B$2:$D$41, 3,FALSE) + SUM($H$26:H26) + 1)</f>
        <v>E</v>
      </c>
      <c r="J28" s="25" t="str">
        <f>IF(I26=0, "", INDEX($Y$2:$AX$15,VLOOKUP($F$6, $B$2:$D$41, 2, FALSE) + J20 - 1, VLOOKUP($F$6, $B$2:$D$41, 3, FALSE) + SUM($H$26:I26) + 1))</f>
        <v/>
      </c>
      <c r="K28" s="25" t="str">
        <f>IF(J26=0, "", INDEX($Y$2:$AX$15,VLOOKUP($F$6, $B$2:$D$41, 2, FALSE) + K20 - 1, VLOOKUP($F$6, $B$2:$D$41, 3, FALSE) + SUM($H$26:J26) + 1))</f>
        <v>G</v>
      </c>
      <c r="L28" s="25" t="str">
        <f>IF(K26=0, "", INDEX($Y$2:$AX$15,VLOOKUP($F$6, $B$2:$D$41, 2, FALSE) + L20 - 1, VLOOKUP($F$6, $B$2:$D$41, 3, FALSE) + SUM($H$26:K26) + 1))</f>
        <v>A</v>
      </c>
      <c r="M28" s="25" t="str">
        <f>IF(L26=0, "", INDEX($Y$2:$AX$15,VLOOKUP($F$6, $B$2:$D$41, 2, FALSE) + M20 - 1, VLOOKUP($F$6, $B$2:$D$41, 3, FALSE) + SUM($H$26:L26) + 1))</f>
        <v>B</v>
      </c>
      <c r="N28" s="25" t="str">
        <f>IF(M26=0, "", INDEX($Y$2:$AX$15,VLOOKUP($F$6, $B$2:$D$41, 2, FALSE) + N20 - 1, VLOOKUP($F$6, $B$2:$D$41, 3, FALSE) + SUM($H$26:M26) + 1))</f>
        <v/>
      </c>
      <c r="O28" s="25" t="str">
        <f>IF(N26=0, "", INDEX($Y$2:$AX$15,VLOOKUP($F$6, $B$2:$D$41, 2, FALSE) + O20 - 1, VLOOKUP($F$6, $B$2:$D$41, 3, FALSE) + SUM($H$26:N26) + 1))</f>
        <v>D</v>
      </c>
      <c r="P28" s="103" t="s">
        <v>56</v>
      </c>
      <c r="Q28" s="60" t="s">
        <v>193</v>
      </c>
      <c r="R28" s="6" t="s">
        <v>187</v>
      </c>
      <c r="S28" s="6" t="s">
        <v>188</v>
      </c>
      <c r="T28" s="6" t="s">
        <v>183</v>
      </c>
      <c r="U28" s="6">
        <v>7</v>
      </c>
      <c r="V28" s="6" t="s">
        <v>184</v>
      </c>
      <c r="W28" s="104" t="s">
        <v>186</v>
      </c>
    </row>
    <row r="29" spans="2:65" ht="21.75" thickTop="1" x14ac:dyDescent="0.25">
      <c r="B29" s="9" t="s">
        <v>32</v>
      </c>
      <c r="C29" s="9">
        <v>4</v>
      </c>
      <c r="D29" s="11">
        <v>6</v>
      </c>
      <c r="P29" s="103" t="s">
        <v>170</v>
      </c>
      <c r="Q29" s="6" t="s">
        <v>184</v>
      </c>
      <c r="R29" s="6" t="s">
        <v>183</v>
      </c>
      <c r="S29" s="60" t="s">
        <v>183</v>
      </c>
      <c r="T29" s="60" t="s">
        <v>184</v>
      </c>
      <c r="U29" s="60">
        <v>7</v>
      </c>
      <c r="V29" s="60" t="s">
        <v>183</v>
      </c>
      <c r="W29" s="105" t="s">
        <v>194</v>
      </c>
    </row>
    <row r="30" spans="2:65" x14ac:dyDescent="0.25">
      <c r="B30" s="9" t="s">
        <v>109</v>
      </c>
      <c r="C30" s="9">
        <v>4</v>
      </c>
      <c r="D30" s="11">
        <v>7</v>
      </c>
      <c r="H30" s="7"/>
      <c r="I30" s="8"/>
      <c r="J30" s="8"/>
      <c r="K30" s="8"/>
      <c r="L30" s="8"/>
      <c r="M30" s="8"/>
      <c r="N30" s="8"/>
      <c r="O30" s="8"/>
      <c r="P30" s="103" t="s">
        <v>29</v>
      </c>
      <c r="Q30" s="6" t="s">
        <v>194</v>
      </c>
      <c r="R30" s="6" t="s">
        <v>184</v>
      </c>
      <c r="S30" s="60" t="s">
        <v>183</v>
      </c>
      <c r="T30" s="60" t="s">
        <v>183</v>
      </c>
      <c r="U30" s="6" t="s">
        <v>184</v>
      </c>
      <c r="V30" s="6">
        <v>7</v>
      </c>
      <c r="W30" s="104" t="s">
        <v>183</v>
      </c>
    </row>
    <row r="31" spans="2:65" x14ac:dyDescent="0.25">
      <c r="B31" s="9" t="s">
        <v>37</v>
      </c>
      <c r="C31" s="9">
        <v>4</v>
      </c>
      <c r="D31" s="11">
        <v>4</v>
      </c>
      <c r="H31" s="7"/>
      <c r="P31" s="103" t="s">
        <v>25</v>
      </c>
      <c r="Q31" s="6" t="s">
        <v>184</v>
      </c>
      <c r="R31" s="60">
        <v>7</v>
      </c>
      <c r="S31" s="60" t="s">
        <v>183</v>
      </c>
      <c r="T31" s="60" t="s">
        <v>194</v>
      </c>
      <c r="U31" s="6" t="s">
        <v>184</v>
      </c>
      <c r="V31" s="6" t="s">
        <v>183</v>
      </c>
      <c r="W31" s="105" t="s">
        <v>183</v>
      </c>
    </row>
    <row r="32" spans="2:65" x14ac:dyDescent="0.35">
      <c r="B32" s="9" t="s">
        <v>116</v>
      </c>
      <c r="C32" s="9">
        <v>4</v>
      </c>
      <c r="D32" s="11">
        <v>3</v>
      </c>
      <c r="H32" s="111"/>
      <c r="P32" s="103" t="s">
        <v>55</v>
      </c>
      <c r="Q32" s="60" t="s">
        <v>193</v>
      </c>
      <c r="R32" s="60" t="s">
        <v>183</v>
      </c>
      <c r="S32" s="6" t="s">
        <v>190</v>
      </c>
      <c r="T32" s="60">
        <v>7</v>
      </c>
      <c r="U32" s="60">
        <v>7</v>
      </c>
      <c r="V32" s="60" t="s">
        <v>187</v>
      </c>
      <c r="W32" s="105" t="s">
        <v>187</v>
      </c>
    </row>
    <row r="33" spans="2:23" x14ac:dyDescent="0.35">
      <c r="B33" s="9" t="s">
        <v>15</v>
      </c>
      <c r="C33" s="9">
        <v>5</v>
      </c>
      <c r="D33" s="11">
        <v>7</v>
      </c>
      <c r="H33" s="111"/>
      <c r="P33" s="103" t="s">
        <v>21</v>
      </c>
      <c r="Q33" s="60">
        <v>7</v>
      </c>
      <c r="R33" s="60" t="s">
        <v>183</v>
      </c>
      <c r="S33" s="60" t="s">
        <v>194</v>
      </c>
      <c r="T33" s="6" t="s">
        <v>184</v>
      </c>
      <c r="U33" s="6" t="s">
        <v>183</v>
      </c>
      <c r="V33" s="60" t="s">
        <v>183</v>
      </c>
      <c r="W33" s="104" t="s">
        <v>184</v>
      </c>
    </row>
    <row r="34" spans="2:23" x14ac:dyDescent="0.35">
      <c r="B34" s="9" t="s">
        <v>33</v>
      </c>
      <c r="C34" s="9">
        <v>5</v>
      </c>
      <c r="D34" s="11">
        <v>8</v>
      </c>
      <c r="H34" s="111"/>
      <c r="P34" s="103" t="s">
        <v>102</v>
      </c>
      <c r="Q34" s="60" t="s">
        <v>182</v>
      </c>
      <c r="R34" s="60" t="s">
        <v>185</v>
      </c>
      <c r="S34" s="60" t="s">
        <v>191</v>
      </c>
      <c r="T34" s="6"/>
      <c r="U34" s="6">
        <v>5</v>
      </c>
      <c r="V34" s="60" t="s">
        <v>183</v>
      </c>
      <c r="W34" s="104"/>
    </row>
    <row r="35" spans="2:23" x14ac:dyDescent="0.35">
      <c r="B35" s="9" t="s">
        <v>110</v>
      </c>
      <c r="C35" s="9">
        <v>5</v>
      </c>
      <c r="D35" s="11">
        <v>9</v>
      </c>
      <c r="H35" s="111"/>
      <c r="P35" s="103" t="s">
        <v>103</v>
      </c>
      <c r="Q35" s="60" t="s">
        <v>183</v>
      </c>
      <c r="R35" s="6"/>
      <c r="S35" s="6" t="s">
        <v>182</v>
      </c>
      <c r="T35" s="60" t="s">
        <v>192</v>
      </c>
      <c r="U35" s="6">
        <v>5</v>
      </c>
      <c r="V35" s="6"/>
      <c r="W35" s="104">
        <v>5</v>
      </c>
    </row>
    <row r="36" spans="2:23" ht="21.75" thickBot="1" x14ac:dyDescent="0.4">
      <c r="B36" s="9" t="s">
        <v>48</v>
      </c>
      <c r="C36" s="9">
        <v>5</v>
      </c>
      <c r="D36" s="11">
        <v>6</v>
      </c>
      <c r="H36" s="111"/>
      <c r="P36" s="106" t="s">
        <v>27</v>
      </c>
      <c r="Q36" s="107" t="s">
        <v>183</v>
      </c>
      <c r="R36" s="107" t="s">
        <v>184</v>
      </c>
      <c r="S36" s="108">
        <v>7</v>
      </c>
      <c r="T36" s="108" t="s">
        <v>183</v>
      </c>
      <c r="U36" s="108" t="s">
        <v>194</v>
      </c>
      <c r="V36" s="107" t="s">
        <v>184</v>
      </c>
      <c r="W36" s="109" t="s">
        <v>183</v>
      </c>
    </row>
    <row r="37" spans="2:23" ht="21.75" thickTop="1" x14ac:dyDescent="0.35">
      <c r="B37" s="9" t="s">
        <v>117</v>
      </c>
      <c r="C37" s="9">
        <v>5</v>
      </c>
      <c r="D37" s="11">
        <v>5</v>
      </c>
      <c r="H37" s="111"/>
    </row>
    <row r="38" spans="2:23" x14ac:dyDescent="0.35">
      <c r="D38" s="11"/>
      <c r="H38" s="111"/>
    </row>
    <row r="39" spans="2:23" ht="21.75" thickBot="1" x14ac:dyDescent="0.3">
      <c r="B39" s="9"/>
      <c r="C39" s="9"/>
      <c r="D39" s="11"/>
    </row>
    <row r="40" spans="2:23" ht="21.75" thickTop="1" x14ac:dyDescent="0.25">
      <c r="B40" s="9"/>
      <c r="C40" s="9"/>
      <c r="D40" s="11"/>
      <c r="H40" s="116" t="s">
        <v>195</v>
      </c>
      <c r="I40" s="99">
        <v>1</v>
      </c>
      <c r="J40" s="99">
        <v>2</v>
      </c>
      <c r="K40" s="99">
        <v>3</v>
      </c>
      <c r="L40" s="99">
        <v>4</v>
      </c>
      <c r="M40" s="99">
        <v>5</v>
      </c>
      <c r="N40" s="99">
        <v>6</v>
      </c>
      <c r="O40" s="117">
        <v>7</v>
      </c>
    </row>
    <row r="41" spans="2:23" ht="21.75" thickBot="1" x14ac:dyDescent="0.3">
      <c r="B41" s="9"/>
      <c r="C41" s="9"/>
      <c r="D41" s="13"/>
      <c r="H41" s="14" t="s">
        <v>170</v>
      </c>
      <c r="I41" s="9" t="b">
        <v>1</v>
      </c>
      <c r="J41" s="9" t="b">
        <v>0</v>
      </c>
      <c r="K41" s="9" t="b">
        <v>1</v>
      </c>
      <c r="L41" s="9" t="b">
        <v>0</v>
      </c>
      <c r="M41" s="9" t="b">
        <v>0</v>
      </c>
      <c r="N41" s="9" t="b">
        <v>1</v>
      </c>
      <c r="O41" s="114" t="b">
        <v>1</v>
      </c>
    </row>
    <row r="42" spans="2:23" ht="21.75" thickTop="1" x14ac:dyDescent="0.25">
      <c r="B42" s="9"/>
      <c r="C42" s="9"/>
      <c r="H42" s="14" t="s">
        <v>26</v>
      </c>
      <c r="I42" s="9" t="b">
        <v>1</v>
      </c>
      <c r="J42" s="9" t="b">
        <v>0</v>
      </c>
      <c r="K42" s="9" t="b">
        <v>1</v>
      </c>
      <c r="L42" s="9" t="b">
        <v>0</v>
      </c>
      <c r="M42" s="9" t="b">
        <v>0</v>
      </c>
      <c r="N42" s="9" t="b">
        <v>1</v>
      </c>
      <c r="O42" s="114" t="b">
        <v>1</v>
      </c>
    </row>
    <row r="43" spans="2:23" x14ac:dyDescent="0.25">
      <c r="H43" s="14" t="s">
        <v>27</v>
      </c>
      <c r="I43" s="9" t="b">
        <v>1</v>
      </c>
      <c r="J43" s="9" t="b">
        <v>1</v>
      </c>
      <c r="K43" s="9" t="b">
        <v>1</v>
      </c>
      <c r="L43" s="9" t="b">
        <v>0</v>
      </c>
      <c r="M43" s="9" t="b">
        <v>0</v>
      </c>
      <c r="N43" s="9" t="b">
        <v>0</v>
      </c>
      <c r="O43" s="114" t="b">
        <v>1</v>
      </c>
    </row>
    <row r="44" spans="2:23" x14ac:dyDescent="0.25">
      <c r="H44" s="14" t="s">
        <v>25</v>
      </c>
      <c r="I44" s="9" t="b">
        <v>1</v>
      </c>
      <c r="J44" s="9" t="b">
        <v>0</v>
      </c>
      <c r="K44" s="9" t="b">
        <v>1</v>
      </c>
      <c r="L44" s="9" t="b">
        <v>1</v>
      </c>
      <c r="M44" s="9" t="b">
        <v>0</v>
      </c>
      <c r="N44" s="9" t="b">
        <v>0</v>
      </c>
      <c r="O44" s="114" t="b">
        <v>0</v>
      </c>
    </row>
    <row r="45" spans="2:23" x14ac:dyDescent="0.25">
      <c r="H45" s="14" t="s">
        <v>21</v>
      </c>
      <c r="I45" s="9" t="b">
        <v>1</v>
      </c>
      <c r="J45" s="9" t="b">
        <v>0</v>
      </c>
      <c r="K45" s="9" t="b">
        <v>1</v>
      </c>
      <c r="L45" s="9" t="b">
        <v>0</v>
      </c>
      <c r="M45" s="9" t="b">
        <v>0</v>
      </c>
      <c r="N45" s="9" t="b">
        <v>0</v>
      </c>
      <c r="O45" s="114" t="b">
        <v>1</v>
      </c>
      <c r="P45" s="8"/>
      <c r="Q45" s="8"/>
      <c r="R45" s="8"/>
      <c r="S45" s="8"/>
      <c r="T45" s="8"/>
      <c r="U45" s="8"/>
      <c r="V45" s="8"/>
    </row>
    <row r="46" spans="2:23" x14ac:dyDescent="0.25">
      <c r="H46" s="14" t="s">
        <v>175</v>
      </c>
      <c r="I46" s="9" t="b">
        <v>1</v>
      </c>
      <c r="J46" s="9" t="b">
        <v>0</v>
      </c>
      <c r="K46" s="9" t="b">
        <v>1</v>
      </c>
      <c r="L46" s="9" t="b">
        <v>0</v>
      </c>
      <c r="M46" s="9" t="b">
        <v>0</v>
      </c>
      <c r="N46" s="9" t="b">
        <v>1</v>
      </c>
      <c r="O46" s="114" t="b">
        <v>1</v>
      </c>
      <c r="P46" s="8"/>
      <c r="Q46" s="8"/>
      <c r="R46" s="8"/>
      <c r="S46" s="8"/>
      <c r="T46" s="8"/>
      <c r="U46" s="8"/>
      <c r="V46" s="8"/>
    </row>
    <row r="47" spans="2:23" x14ac:dyDescent="0.25">
      <c r="H47" s="14" t="s">
        <v>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1</v>
      </c>
      <c r="N47" s="9" t="b">
        <v>0</v>
      </c>
      <c r="O47" s="114" t="b">
        <v>1</v>
      </c>
      <c r="P47" s="8"/>
      <c r="Q47" s="8"/>
      <c r="R47" s="8"/>
      <c r="S47" s="8"/>
      <c r="T47" s="8"/>
      <c r="U47" s="8"/>
      <c r="V47" s="8"/>
    </row>
    <row r="48" spans="2:23" x14ac:dyDescent="0.25">
      <c r="H48" s="14" t="s">
        <v>103</v>
      </c>
      <c r="I48" s="9" t="b">
        <v>1</v>
      </c>
      <c r="J48" s="9" t="b">
        <v>0</v>
      </c>
      <c r="K48" s="9" t="b">
        <v>1</v>
      </c>
      <c r="L48" s="9" t="b">
        <v>0</v>
      </c>
      <c r="M48" s="9" t="b">
        <v>1</v>
      </c>
      <c r="N48" s="9" t="b">
        <v>0</v>
      </c>
      <c r="O48" s="114" t="b">
        <v>1</v>
      </c>
      <c r="P48" s="8"/>
      <c r="Q48" s="8"/>
      <c r="R48" s="8"/>
      <c r="S48" s="8"/>
      <c r="T48" s="8"/>
      <c r="U48" s="8"/>
      <c r="V48" s="8"/>
    </row>
    <row r="49" spans="8:22" x14ac:dyDescent="0.25">
      <c r="H49" s="14" t="s">
        <v>102</v>
      </c>
      <c r="I49" s="9" t="b">
        <v>1</v>
      </c>
      <c r="J49" s="9" t="b">
        <v>0</v>
      </c>
      <c r="K49" s="9" t="b">
        <v>1</v>
      </c>
      <c r="L49" s="9" t="b">
        <v>0</v>
      </c>
      <c r="M49" s="9" t="b">
        <v>1</v>
      </c>
      <c r="N49" s="9" t="b">
        <v>0</v>
      </c>
      <c r="O49" s="114" t="b">
        <v>1</v>
      </c>
      <c r="P49" s="8"/>
      <c r="Q49" s="8"/>
      <c r="R49" s="8"/>
      <c r="S49" s="8"/>
      <c r="T49" s="8"/>
      <c r="U49" s="8"/>
      <c r="V49" s="8"/>
    </row>
    <row r="50" spans="8:22" x14ac:dyDescent="0.25">
      <c r="H50" s="14" t="s">
        <v>56</v>
      </c>
      <c r="I50" s="9" t="b">
        <v>1</v>
      </c>
      <c r="J50" s="9" t="b">
        <v>0</v>
      </c>
      <c r="K50" s="9" t="b">
        <v>1</v>
      </c>
      <c r="L50" s="9" t="b">
        <v>0</v>
      </c>
      <c r="M50" s="9" t="b">
        <v>0</v>
      </c>
      <c r="N50" s="9" t="b">
        <v>0</v>
      </c>
      <c r="O50" s="114" t="b">
        <v>1</v>
      </c>
      <c r="P50" s="8"/>
      <c r="Q50" s="8"/>
      <c r="R50" s="8"/>
      <c r="S50" s="8"/>
      <c r="T50" s="8"/>
      <c r="U50" s="8"/>
      <c r="V50" s="8"/>
    </row>
    <row r="51" spans="8:22" x14ac:dyDescent="0.25">
      <c r="H51" s="14" t="s">
        <v>55</v>
      </c>
      <c r="I51" s="9" t="b">
        <v>1</v>
      </c>
      <c r="J51" s="9" t="b">
        <v>0</v>
      </c>
      <c r="K51" s="9" t="b">
        <v>1</v>
      </c>
      <c r="L51" s="9" t="b">
        <v>0</v>
      </c>
      <c r="M51" s="9" t="b">
        <v>0</v>
      </c>
      <c r="N51" s="9" t="b">
        <v>0</v>
      </c>
      <c r="O51" s="114" t="b">
        <v>1</v>
      </c>
      <c r="P51" s="8"/>
      <c r="Q51" s="8"/>
      <c r="R51" s="8"/>
      <c r="S51" s="8"/>
      <c r="T51" s="8"/>
      <c r="U51" s="8"/>
      <c r="V51" s="8"/>
    </row>
    <row r="52" spans="8:22" x14ac:dyDescent="0.25">
      <c r="H52" s="14" t="s">
        <v>59</v>
      </c>
      <c r="I52" s="9" t="b">
        <v>1</v>
      </c>
      <c r="J52" s="9" t="b">
        <v>0</v>
      </c>
      <c r="K52" s="9" t="b">
        <v>1</v>
      </c>
      <c r="L52" s="9" t="b">
        <v>0</v>
      </c>
      <c r="M52" s="9" t="b">
        <v>1</v>
      </c>
      <c r="N52" s="9" t="b">
        <v>0</v>
      </c>
      <c r="O52" s="114" t="b">
        <v>1</v>
      </c>
      <c r="P52" s="8"/>
      <c r="Q52" s="8"/>
      <c r="R52" s="8"/>
      <c r="S52" s="8"/>
      <c r="T52" s="8"/>
      <c r="U52" s="8"/>
      <c r="V52" s="8"/>
    </row>
    <row r="53" spans="8:22" x14ac:dyDescent="0.25">
      <c r="H53" s="14" t="s">
        <v>171</v>
      </c>
      <c r="I53" s="9" t="b">
        <v>1</v>
      </c>
      <c r="J53" s="9" t="b">
        <v>0</v>
      </c>
      <c r="K53" s="9" t="b">
        <v>1</v>
      </c>
      <c r="L53" s="9" t="b">
        <v>0</v>
      </c>
      <c r="M53" s="9" t="b">
        <v>1</v>
      </c>
      <c r="N53" s="9" t="b">
        <v>0</v>
      </c>
      <c r="O53" s="114" t="b">
        <v>1</v>
      </c>
      <c r="P53" s="8"/>
      <c r="Q53" s="8"/>
      <c r="R53" s="8"/>
      <c r="S53" s="8"/>
      <c r="T53" s="8"/>
      <c r="U53" s="8"/>
      <c r="V53" s="8"/>
    </row>
    <row r="54" spans="8:22" x14ac:dyDescent="0.25">
      <c r="H54" s="14" t="s">
        <v>172</v>
      </c>
      <c r="I54" s="9" t="b">
        <v>1</v>
      </c>
      <c r="J54" s="9" t="b">
        <v>0</v>
      </c>
      <c r="K54" s="9" t="b">
        <v>1</v>
      </c>
      <c r="L54" s="9" t="b">
        <v>0</v>
      </c>
      <c r="M54" s="9" t="b">
        <v>1</v>
      </c>
      <c r="N54" s="9" t="b">
        <v>0</v>
      </c>
      <c r="O54" s="114" t="b">
        <v>1</v>
      </c>
      <c r="P54" s="8"/>
      <c r="Q54" s="8"/>
      <c r="R54" s="8"/>
      <c r="S54" s="8"/>
      <c r="T54" s="8"/>
      <c r="U54" s="8"/>
      <c r="V54" s="8"/>
    </row>
    <row r="55" spans="8:22" x14ac:dyDescent="0.25">
      <c r="H55" s="14" t="s">
        <v>173</v>
      </c>
      <c r="I55" s="9" t="b">
        <v>1</v>
      </c>
      <c r="J55" s="9" t="b">
        <v>0</v>
      </c>
      <c r="K55" s="9" t="b">
        <v>1</v>
      </c>
      <c r="L55" s="9" t="b">
        <v>0</v>
      </c>
      <c r="M55" s="9" t="b">
        <v>1</v>
      </c>
      <c r="N55" s="9" t="b">
        <v>0</v>
      </c>
      <c r="O55" s="114" t="b">
        <v>1</v>
      </c>
      <c r="P55" s="8"/>
      <c r="Q55" s="8"/>
      <c r="R55" s="8"/>
      <c r="S55" s="8"/>
      <c r="T55" s="8"/>
      <c r="U55" s="8"/>
      <c r="V55" s="8"/>
    </row>
    <row r="56" spans="8:22" ht="21.75" thickBot="1" x14ac:dyDescent="0.3">
      <c r="H56" s="15" t="s">
        <v>43</v>
      </c>
      <c r="I56" s="16" t="b">
        <v>1</v>
      </c>
      <c r="J56" s="16" t="b">
        <v>0</v>
      </c>
      <c r="K56" s="16" t="b">
        <v>1</v>
      </c>
      <c r="L56" s="16" t="b">
        <v>0</v>
      </c>
      <c r="M56" s="16" t="b">
        <v>0</v>
      </c>
      <c r="N56" s="16" t="b">
        <v>0</v>
      </c>
      <c r="O56" s="115" t="b">
        <v>1</v>
      </c>
      <c r="P56" s="8"/>
      <c r="Q56" s="8"/>
      <c r="R56" s="8"/>
      <c r="S56" s="8"/>
      <c r="T56" s="8"/>
      <c r="U56" s="8"/>
      <c r="V56" s="8"/>
    </row>
    <row r="57" spans="8:22" ht="21.75" thickTop="1" x14ac:dyDescent="0.25">
      <c r="H57" s="7"/>
    </row>
  </sheetData>
  <sortState xmlns:xlrd2="http://schemas.microsoft.com/office/spreadsheetml/2017/richdata2" ref="B2:D45">
    <sortCondition ref="B2"/>
  </sortState>
  <mergeCells count="3">
    <mergeCell ref="F3:G3"/>
    <mergeCell ref="F5:G5"/>
    <mergeCell ref="F1:G1"/>
  </mergeCells>
  <dataValidations count="1">
    <dataValidation type="list" allowBlank="1" showInputMessage="1" showErrorMessage="1" sqref="I41:O56" xr:uid="{9E77CF2C-8DC6-4DA2-8C23-71D2EAF5B912}">
      <formula1>"TRUE,FALSE"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2020-01-27T15:18:46Z</dcterms:modified>
</cp:coreProperties>
</file>