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Year 1st Sem\"/>
    </mc:Choice>
  </mc:AlternateContent>
  <xr:revisionPtr revIDLastSave="0" documentId="8_{884D7B26-6464-4DC5-BB59-D82F0006A183}" xr6:coauthVersionLast="47" xr6:coauthVersionMax="47" xr10:uidLastSave="{00000000-0000-0000-0000-000000000000}"/>
  <bookViews>
    <workbookView xWindow="-108" yWindow="-108" windowWidth="23256" windowHeight="12576" xr2:uid="{01C00FDA-152C-446D-9190-D8A57E30A345}"/>
  </bookViews>
  <sheets>
    <sheet name="Date and Time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3" i="1"/>
  <c r="D42" i="1"/>
  <c r="D3" i="1"/>
  <c r="D44" i="1"/>
  <c r="D46" i="1"/>
  <c r="D48" i="1"/>
  <c r="D50" i="1"/>
  <c r="O34" i="1"/>
  <c r="O35" i="1"/>
  <c r="O36" i="1"/>
  <c r="O37" i="1"/>
  <c r="O38" i="1"/>
  <c r="L37" i="1"/>
  <c r="L36" i="1"/>
  <c r="L38" i="1"/>
  <c r="L39" i="1"/>
  <c r="L35" i="1"/>
  <c r="K27" i="1"/>
  <c r="K28" i="1"/>
  <c r="K29" i="1"/>
  <c r="K30" i="1"/>
  <c r="K26" i="1"/>
  <c r="G35" i="1"/>
  <c r="G36" i="1"/>
  <c r="G37" i="1"/>
  <c r="G38" i="1"/>
  <c r="G39" i="1"/>
  <c r="G34" i="1"/>
  <c r="F35" i="1"/>
  <c r="F36" i="1"/>
  <c r="F37" i="1"/>
  <c r="F38" i="1"/>
  <c r="F39" i="1"/>
  <c r="F34" i="1"/>
  <c r="E35" i="1"/>
  <c r="E36" i="1"/>
  <c r="E37" i="1"/>
  <c r="E38" i="1"/>
  <c r="E39" i="1"/>
  <c r="E34" i="1"/>
  <c r="G28" i="1"/>
  <c r="G29" i="1"/>
  <c r="G30" i="1"/>
  <c r="G31" i="1"/>
  <c r="G27" i="1"/>
  <c r="E31" i="1"/>
  <c r="F28" i="1"/>
  <c r="F29" i="1"/>
  <c r="F30" i="1"/>
  <c r="F31" i="1"/>
  <c r="F27" i="1"/>
  <c r="E28" i="1"/>
  <c r="E29" i="1"/>
  <c r="E30" i="1"/>
  <c r="E27" i="1"/>
  <c r="N26" i="1"/>
  <c r="N25" i="1"/>
  <c r="N24" i="1"/>
  <c r="N23" i="1"/>
  <c r="N22" i="1"/>
  <c r="M18" i="1"/>
  <c r="M17" i="1"/>
  <c r="M16" i="1"/>
  <c r="M15" i="1"/>
  <c r="M14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L10" i="1"/>
  <c r="L9" i="1"/>
  <c r="L8" i="1"/>
  <c r="L7" i="1"/>
  <c r="L6" i="1"/>
  <c r="L5" i="1"/>
  <c r="I7" i="1"/>
  <c r="I4" i="1"/>
  <c r="I5" i="1"/>
  <c r="I6" i="1"/>
  <c r="I3" i="1"/>
  <c r="D4" i="1"/>
  <c r="D5" i="1"/>
  <c r="D6" i="1"/>
  <c r="D7" i="1"/>
</calcChain>
</file>

<file path=xl/sharedStrings.xml><?xml version="1.0" encoding="utf-8"?>
<sst xmlns="http://schemas.openxmlformats.org/spreadsheetml/2006/main" count="116" uniqueCount="87">
  <si>
    <t xml:space="preserve">Year </t>
  </si>
  <si>
    <t>Month</t>
  </si>
  <si>
    <t>Result</t>
  </si>
  <si>
    <t>Day</t>
  </si>
  <si>
    <t>DATE Function</t>
  </si>
  <si>
    <t>Hour</t>
  </si>
  <si>
    <t>Minute</t>
  </si>
  <si>
    <t>Second</t>
  </si>
  <si>
    <t>TIME Function</t>
  </si>
  <si>
    <t>Datevalue Function</t>
  </si>
  <si>
    <t>Year</t>
  </si>
  <si>
    <t>August</t>
  </si>
  <si>
    <t>Formula</t>
  </si>
  <si>
    <t>Description</t>
  </si>
  <si>
    <t>DATEVALUE("05-12-1998")</t>
  </si>
  <si>
    <t>DATEVALUE("05/12/1998")</t>
  </si>
  <si>
    <t>DATEVALUE("05-August-1998")</t>
  </si>
  <si>
    <t>DATEVALUE("05-August")</t>
  </si>
  <si>
    <t>DATEVALUE("August-1998")</t>
  </si>
  <si>
    <t>DATEVALUE("C3&amp;"/"&amp;B3&amp;"/"&amp;A3")</t>
  </si>
  <si>
    <t xml:space="preserve">Returns the date serial number of the date entered as text </t>
  </si>
  <si>
    <t>Timevalue Function</t>
  </si>
  <si>
    <t>TIMBO</t>
  </si>
  <si>
    <t>EMP_NAME</t>
  </si>
  <si>
    <t>W/C</t>
  </si>
  <si>
    <t>DAY</t>
  </si>
  <si>
    <t>TIME IN (H)</t>
  </si>
  <si>
    <t>TIME OUT (H)</t>
  </si>
  <si>
    <t>TIME OUT (M)</t>
  </si>
  <si>
    <t>TIME VALUE() IN</t>
  </si>
  <si>
    <t xml:space="preserve"> TIME VALUE () OUT</t>
  </si>
  <si>
    <t>TIME IN (M)</t>
  </si>
  <si>
    <t xml:space="preserve">MARK </t>
  </si>
  <si>
    <t>DAVIES</t>
  </si>
  <si>
    <t xml:space="preserve">MONDAY </t>
  </si>
  <si>
    <t>TUESDAY</t>
  </si>
  <si>
    <t>WEDNESDAY</t>
  </si>
  <si>
    <t>THURSDAY</t>
  </si>
  <si>
    <t>FRIDAY</t>
  </si>
  <si>
    <t>NOW Function</t>
  </si>
  <si>
    <t>Yesterday</t>
  </si>
  <si>
    <t>Tomorrow</t>
  </si>
  <si>
    <t>Next Week</t>
  </si>
  <si>
    <t>Current date</t>
  </si>
  <si>
    <t>Current date &amp; Time</t>
  </si>
  <si>
    <t>Scenario</t>
  </si>
  <si>
    <t>Employee</t>
  </si>
  <si>
    <t>Hire_date</t>
  </si>
  <si>
    <t>Years of Experience</t>
  </si>
  <si>
    <t>Mark</t>
  </si>
  <si>
    <t>Dave</t>
  </si>
  <si>
    <t>Grace</t>
  </si>
  <si>
    <t>Amanda</t>
  </si>
  <si>
    <t>Alex</t>
  </si>
  <si>
    <t>Call Center Scenerio: Number of calls received during 9th hour</t>
  </si>
  <si>
    <t xml:space="preserve">Date and Time </t>
  </si>
  <si>
    <t>HOUR</t>
  </si>
  <si>
    <t>SECOND</t>
  </si>
  <si>
    <t>MINUTE</t>
  </si>
  <si>
    <t>Input Data</t>
  </si>
  <si>
    <t>Task</t>
  </si>
  <si>
    <t>Date</t>
  </si>
  <si>
    <t>Week No.</t>
  </si>
  <si>
    <t>Task 1</t>
  </si>
  <si>
    <t>Task 2</t>
  </si>
  <si>
    <t>Task 3</t>
  </si>
  <si>
    <t>Task 4</t>
  </si>
  <si>
    <t>Task 5</t>
  </si>
  <si>
    <t>EDATE Function</t>
  </si>
  <si>
    <t>Employee Name</t>
  </si>
  <si>
    <t>Hire Date</t>
  </si>
  <si>
    <t>Level 1</t>
  </si>
  <si>
    <t>Level 2</t>
  </si>
  <si>
    <t>Steven</t>
  </si>
  <si>
    <t>Jack</t>
  </si>
  <si>
    <t>Joe</t>
  </si>
  <si>
    <t>Bruno</t>
  </si>
  <si>
    <t>Start_Date</t>
  </si>
  <si>
    <t>Last day of the month</t>
  </si>
  <si>
    <t>Start day</t>
  </si>
  <si>
    <t>Days to complete</t>
  </si>
  <si>
    <t>Holidays</t>
  </si>
  <si>
    <t>0708/2020</t>
  </si>
  <si>
    <t>DAYS Function</t>
  </si>
  <si>
    <t>END</t>
  </si>
  <si>
    <t>START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</si>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</sst>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8" fontId="0" fillId="2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0" borderId="2" xfId="0" applyNumberFormat="1" applyBorder="1"/>
    <xf numFmtId="0" fontId="0" fillId="4" borderId="2" xfId="0" applyFill="1" applyBorder="1"/>
    <xf numFmtId="14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4" fontId="0" fillId="5" borderId="2" xfId="0" applyNumberFormat="1" applyFill="1" applyBorder="1"/>
    <xf numFmtId="14" fontId="0" fillId="6" borderId="2" xfId="0" applyNumberFormat="1" applyFill="1" applyBorder="1"/>
    <xf numFmtId="14" fontId="0" fillId="7" borderId="2" xfId="0" applyNumberFormat="1" applyFill="1" applyBorder="1"/>
    <xf numFmtId="14" fontId="0" fillId="8" borderId="2" xfId="0" applyNumberFormat="1" applyFill="1" applyBorder="1"/>
    <xf numFmtId="14" fontId="0" fillId="9" borderId="2" xfId="0" applyNumberFormat="1" applyFill="1" applyBorder="1"/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400-B61B-4870-9A10-FC61B31C3AA9}">
  <dimension ref="A1:O51"/>
  <sheetViews>
    <sheetView tabSelected="1" workbookViewId="0">
      <selection activeCell="I47" sqref="I47"/>
    </sheetView>
  </sheetViews>
  <sheetFormatPr defaultRowHeight="14.4" x14ac:dyDescent="0.3"/>
  <cols>
    <col min="1" max="1" width="12.21875" customWidth="1"/>
    <col min="2" max="2" width="13" customWidth="1"/>
    <col min="3" max="3" width="13.44140625" customWidth="1"/>
    <col min="4" max="4" width="18.77734375" customWidth="1"/>
    <col min="5" max="5" width="11.109375" customWidth="1"/>
    <col min="6" max="6" width="10.33203125" customWidth="1"/>
    <col min="7" max="7" width="12" customWidth="1"/>
    <col min="8" max="8" width="11.88671875" customWidth="1"/>
    <col min="9" max="9" width="14.33203125" customWidth="1"/>
    <col min="10" max="10" width="17.109375" customWidth="1"/>
    <col min="11" max="11" width="30.109375" customWidth="1"/>
    <col min="12" max="12" width="17.21875" customWidth="1"/>
    <col min="13" max="13" width="49.44140625" bestFit="1" customWidth="1"/>
    <col min="14" max="14" width="17" customWidth="1"/>
    <col min="15" max="15" width="16.109375" customWidth="1"/>
  </cols>
  <sheetData>
    <row r="1" spans="1:13" x14ac:dyDescent="0.3">
      <c r="A1" s="4" t="s">
        <v>4</v>
      </c>
      <c r="B1" s="4"/>
      <c r="C1" s="4"/>
      <c r="D1" s="4"/>
      <c r="E1" s="3"/>
      <c r="F1" s="5" t="s">
        <v>8</v>
      </c>
      <c r="G1" s="5"/>
      <c r="H1" s="5"/>
      <c r="I1" s="5"/>
      <c r="K1" s="11" t="s">
        <v>9</v>
      </c>
      <c r="L1" s="12"/>
      <c r="M1" s="13"/>
    </row>
    <row r="2" spans="1:13" x14ac:dyDescent="0.3">
      <c r="A2" s="6" t="s">
        <v>0</v>
      </c>
      <c r="B2" s="6" t="s">
        <v>1</v>
      </c>
      <c r="C2" s="6" t="s">
        <v>3</v>
      </c>
      <c r="D2" s="6" t="s">
        <v>2</v>
      </c>
      <c r="E2" s="3"/>
      <c r="F2" s="6" t="s">
        <v>5</v>
      </c>
      <c r="G2" s="6" t="s">
        <v>6</v>
      </c>
      <c r="H2" s="6" t="s">
        <v>7</v>
      </c>
      <c r="I2" s="6" t="s">
        <v>2</v>
      </c>
      <c r="K2" s="6" t="s">
        <v>10</v>
      </c>
      <c r="L2" s="6" t="s">
        <v>1</v>
      </c>
      <c r="M2" s="6" t="s">
        <v>3</v>
      </c>
    </row>
    <row r="3" spans="1:13" x14ac:dyDescent="0.3">
      <c r="A3" s="7">
        <v>1994</v>
      </c>
      <c r="B3" s="7">
        <v>12</v>
      </c>
      <c r="C3" s="7">
        <v>2</v>
      </c>
      <c r="D3" s="8">
        <f>DATE(A3,B3,C3)</f>
        <v>34670</v>
      </c>
      <c r="E3" s="3"/>
      <c r="F3" s="7">
        <v>8</v>
      </c>
      <c r="G3" s="7">
        <v>25</v>
      </c>
      <c r="H3" s="7">
        <v>0</v>
      </c>
      <c r="I3" s="9">
        <f>TIME(F3,G3,H3)</f>
        <v>0.35069444444444442</v>
      </c>
      <c r="K3" s="10">
        <v>2019</v>
      </c>
      <c r="L3" s="7" t="s">
        <v>11</v>
      </c>
      <c r="M3" s="7">
        <v>11</v>
      </c>
    </row>
    <row r="4" spans="1:13" x14ac:dyDescent="0.3">
      <c r="A4" s="7">
        <v>1987</v>
      </c>
      <c r="B4" s="7">
        <v>11</v>
      </c>
      <c r="C4" s="7">
        <v>16</v>
      </c>
      <c r="D4" s="8">
        <f t="shared" ref="D4:D7" si="0">DATE(A4,B4,C4)</f>
        <v>32097</v>
      </c>
      <c r="E4" s="3"/>
      <c r="F4" s="7">
        <v>9</v>
      </c>
      <c r="G4" s="7">
        <v>15</v>
      </c>
      <c r="H4" s="7">
        <v>0</v>
      </c>
      <c r="I4" s="9">
        <f t="shared" ref="I4:I7" si="1">TIME(F4,G4,H4)</f>
        <v>0.38541666666666669</v>
      </c>
      <c r="K4" s="14" t="s">
        <v>12</v>
      </c>
      <c r="L4" s="14" t="s">
        <v>2</v>
      </c>
      <c r="M4" s="14" t="s">
        <v>13</v>
      </c>
    </row>
    <row r="5" spans="1:13" x14ac:dyDescent="0.3">
      <c r="A5" s="7">
        <v>1986</v>
      </c>
      <c r="B5" s="7">
        <v>8</v>
      </c>
      <c r="C5" s="7">
        <v>11</v>
      </c>
      <c r="D5" s="8">
        <f t="shared" si="0"/>
        <v>31635</v>
      </c>
      <c r="E5" s="3"/>
      <c r="F5" s="7">
        <v>12</v>
      </c>
      <c r="G5" s="7">
        <v>12</v>
      </c>
      <c r="H5" s="7">
        <v>0</v>
      </c>
      <c r="I5" s="9">
        <f t="shared" si="1"/>
        <v>0.5083333333333333</v>
      </c>
      <c r="K5" s="7" t="s">
        <v>14</v>
      </c>
      <c r="L5" s="14">
        <f>DATEVALUE("05-12-1998")</f>
        <v>36134</v>
      </c>
      <c r="M5" s="7" t="s">
        <v>20</v>
      </c>
    </row>
    <row r="6" spans="1:13" x14ac:dyDescent="0.3">
      <c r="A6" s="7">
        <v>1976</v>
      </c>
      <c r="B6" s="7">
        <v>1</v>
      </c>
      <c r="C6" s="7">
        <v>12</v>
      </c>
      <c r="D6" s="8">
        <f t="shared" si="0"/>
        <v>27771</v>
      </c>
      <c r="E6" s="3"/>
      <c r="F6" s="7">
        <v>24</v>
      </c>
      <c r="G6" s="7">
        <v>5</v>
      </c>
      <c r="H6" s="7">
        <v>-1</v>
      </c>
      <c r="I6" s="9">
        <f t="shared" si="1"/>
        <v>3.460648148148282E-3</v>
      </c>
      <c r="K6" s="7" t="s">
        <v>15</v>
      </c>
      <c r="L6" s="14">
        <f>DATEVALUE("05/12/1998")</f>
        <v>36134</v>
      </c>
      <c r="M6" s="7" t="s">
        <v>20</v>
      </c>
    </row>
    <row r="7" spans="1:13" x14ac:dyDescent="0.3">
      <c r="A7" s="7">
        <v>1940</v>
      </c>
      <c r="B7" s="7">
        <v>9</v>
      </c>
      <c r="C7" s="7">
        <v>3</v>
      </c>
      <c r="D7" s="8">
        <f t="shared" si="0"/>
        <v>14857</v>
      </c>
      <c r="E7" s="3"/>
      <c r="F7" s="7">
        <v>13</v>
      </c>
      <c r="G7" s="7">
        <v>60</v>
      </c>
      <c r="H7" s="7">
        <v>1</v>
      </c>
      <c r="I7" s="9">
        <f>TIME(F7,G7,H7)</f>
        <v>0.58334490740740741</v>
      </c>
      <c r="K7" s="7" t="s">
        <v>16</v>
      </c>
      <c r="L7" s="14">
        <f>DATEVALUE("05-August-1998")</f>
        <v>36012</v>
      </c>
      <c r="M7" s="7" t="s">
        <v>20</v>
      </c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K8" s="7" t="s">
        <v>17</v>
      </c>
      <c r="L8" s="14">
        <f>DATEVALUE("05-August")</f>
        <v>45143</v>
      </c>
      <c r="M8" s="7" t="s">
        <v>20</v>
      </c>
    </row>
    <row r="9" spans="1:13" x14ac:dyDescent="0.3">
      <c r="K9" s="7" t="s">
        <v>18</v>
      </c>
      <c r="L9" s="14">
        <f>DATEVALUE("August-1998")</f>
        <v>36008</v>
      </c>
      <c r="M9" s="7" t="s">
        <v>20</v>
      </c>
    </row>
    <row r="10" spans="1:13" x14ac:dyDescent="0.3">
      <c r="K10" s="7" t="s">
        <v>19</v>
      </c>
      <c r="L10" s="14" t="e">
        <f>DATEVALUE("C3&amp;"/"&amp;B3&amp;"/"&amp;A3")</f>
        <v>#VALUE!</v>
      </c>
      <c r="M10" s="7" t="s">
        <v>20</v>
      </c>
    </row>
    <row r="12" spans="1:13" x14ac:dyDescent="0.3">
      <c r="A12" s="5" t="s">
        <v>21</v>
      </c>
      <c r="B12" s="5"/>
      <c r="C12" s="5"/>
      <c r="D12" s="5"/>
      <c r="E12" s="5"/>
      <c r="F12" s="5"/>
      <c r="G12" s="5"/>
      <c r="H12" s="5"/>
      <c r="I12" s="5"/>
      <c r="J12" s="5"/>
      <c r="L12" s="11" t="s">
        <v>39</v>
      </c>
      <c r="M12" s="13"/>
    </row>
    <row r="13" spans="1:13" x14ac:dyDescent="0.3">
      <c r="A13" s="14" t="s">
        <v>22</v>
      </c>
      <c r="B13" s="14" t="s">
        <v>23</v>
      </c>
      <c r="C13" s="14" t="s">
        <v>24</v>
      </c>
      <c r="D13" s="14" t="s">
        <v>25</v>
      </c>
      <c r="E13" s="14" t="s">
        <v>26</v>
      </c>
      <c r="F13" s="14" t="s">
        <v>31</v>
      </c>
      <c r="G13" s="14" t="s">
        <v>27</v>
      </c>
      <c r="H13" s="14" t="s">
        <v>28</v>
      </c>
      <c r="I13" s="14" t="s">
        <v>29</v>
      </c>
      <c r="J13" s="14" t="s">
        <v>30</v>
      </c>
      <c r="L13" s="14" t="s">
        <v>13</v>
      </c>
      <c r="M13" s="14" t="s">
        <v>2</v>
      </c>
    </row>
    <row r="14" spans="1:13" x14ac:dyDescent="0.3">
      <c r="A14" s="7">
        <v>1</v>
      </c>
      <c r="B14" s="7" t="s">
        <v>32</v>
      </c>
      <c r="C14" s="17">
        <v>44053</v>
      </c>
      <c r="D14" s="7" t="s">
        <v>34</v>
      </c>
      <c r="E14" s="7">
        <v>9</v>
      </c>
      <c r="F14" s="7">
        <v>10</v>
      </c>
      <c r="G14" s="7">
        <v>18</v>
      </c>
      <c r="H14" s="7">
        <v>10</v>
      </c>
      <c r="I14" s="18">
        <f>TIMEVALUE(E14&amp;":"&amp;F14)</f>
        <v>0.38194444444444442</v>
      </c>
      <c r="J14" s="19">
        <f>TIMEVALUE(G14&amp;":"&amp;H14)</f>
        <v>0.75694444444444453</v>
      </c>
      <c r="L14" s="7" t="s">
        <v>43</v>
      </c>
      <c r="M14" s="8">
        <f ca="1">TODAY()</f>
        <v>45182</v>
      </c>
    </row>
    <row r="15" spans="1:13" x14ac:dyDescent="0.3">
      <c r="A15" s="7">
        <v>2</v>
      </c>
      <c r="B15" s="7" t="s">
        <v>32</v>
      </c>
      <c r="C15" s="17">
        <v>44054</v>
      </c>
      <c r="D15" s="7" t="s">
        <v>35</v>
      </c>
      <c r="E15" s="7">
        <v>9</v>
      </c>
      <c r="F15" s="7">
        <v>5</v>
      </c>
      <c r="G15" s="7">
        <v>18</v>
      </c>
      <c r="H15" s="7">
        <v>15</v>
      </c>
      <c r="I15" s="18">
        <f t="shared" ref="I15:I23" si="2">TIMEVALUE(E15&amp;":"&amp;F15)</f>
        <v>0.37847222222222227</v>
      </c>
      <c r="J15" s="19">
        <f t="shared" ref="J15:J23" si="3">TIMEVALUE(G15&amp;":"&amp;H15)</f>
        <v>0.76041666666666663</v>
      </c>
      <c r="L15" s="7" t="s">
        <v>44</v>
      </c>
      <c r="M15" s="20">
        <f ca="1">NOW()</f>
        <v>45182.828017939813</v>
      </c>
    </row>
    <row r="16" spans="1:13" x14ac:dyDescent="0.3">
      <c r="A16" s="7">
        <v>3</v>
      </c>
      <c r="B16" s="7" t="s">
        <v>32</v>
      </c>
      <c r="C16" s="17">
        <v>44055</v>
      </c>
      <c r="D16" s="7" t="s">
        <v>36</v>
      </c>
      <c r="E16" s="7">
        <v>8</v>
      </c>
      <c r="F16" s="7">
        <v>45</v>
      </c>
      <c r="G16" s="7">
        <v>17</v>
      </c>
      <c r="H16" s="7">
        <v>45</v>
      </c>
      <c r="I16" s="18">
        <f t="shared" si="2"/>
        <v>0.36458333333333331</v>
      </c>
      <c r="J16" s="19">
        <f t="shared" si="3"/>
        <v>0.73958333333333337</v>
      </c>
      <c r="L16" s="7" t="s">
        <v>40</v>
      </c>
      <c r="M16" s="8">
        <f ca="1">TODAY()-1</f>
        <v>45181</v>
      </c>
    </row>
    <row r="17" spans="1:14" x14ac:dyDescent="0.3">
      <c r="A17" s="7">
        <v>4</v>
      </c>
      <c r="B17" s="7" t="s">
        <v>32</v>
      </c>
      <c r="C17" s="17">
        <v>44056</v>
      </c>
      <c r="D17" s="7" t="s">
        <v>37</v>
      </c>
      <c r="E17" s="7">
        <v>9</v>
      </c>
      <c r="F17" s="7">
        <v>10</v>
      </c>
      <c r="G17" s="7">
        <v>18</v>
      </c>
      <c r="H17" s="7">
        <v>34</v>
      </c>
      <c r="I17" s="18">
        <f t="shared" si="2"/>
        <v>0.38194444444444442</v>
      </c>
      <c r="J17" s="19">
        <f t="shared" si="3"/>
        <v>0.77361111111111114</v>
      </c>
      <c r="L17" s="7" t="s">
        <v>41</v>
      </c>
      <c r="M17" s="8">
        <f ca="1">TODAY()+1</f>
        <v>45183</v>
      </c>
    </row>
    <row r="18" spans="1:14" x14ac:dyDescent="0.3">
      <c r="A18" s="7">
        <v>5</v>
      </c>
      <c r="B18" s="7" t="s">
        <v>32</v>
      </c>
      <c r="C18" s="17">
        <v>44057</v>
      </c>
      <c r="D18" s="7" t="s">
        <v>38</v>
      </c>
      <c r="E18" s="7">
        <v>8</v>
      </c>
      <c r="F18" s="7">
        <v>45</v>
      </c>
      <c r="G18" s="7">
        <v>19</v>
      </c>
      <c r="H18" s="7">
        <v>12</v>
      </c>
      <c r="I18" s="18">
        <f t="shared" si="2"/>
        <v>0.36458333333333331</v>
      </c>
      <c r="J18" s="19">
        <f t="shared" si="3"/>
        <v>0.79999999999999993</v>
      </c>
      <c r="L18" s="7" t="s">
        <v>42</v>
      </c>
      <c r="M18" s="8">
        <f ca="1">TODAY()+7</f>
        <v>45189</v>
      </c>
    </row>
    <row r="19" spans="1:14" x14ac:dyDescent="0.3">
      <c r="A19" s="7">
        <v>6</v>
      </c>
      <c r="B19" s="7" t="s">
        <v>33</v>
      </c>
      <c r="C19" s="17">
        <v>44053</v>
      </c>
      <c r="D19" s="7" t="s">
        <v>34</v>
      </c>
      <c r="E19" s="7">
        <v>9</v>
      </c>
      <c r="F19" s="7">
        <v>15</v>
      </c>
      <c r="G19" s="7">
        <v>18</v>
      </c>
      <c r="H19" s="7">
        <v>18</v>
      </c>
      <c r="I19" s="18">
        <f t="shared" si="2"/>
        <v>0.38541666666666669</v>
      </c>
      <c r="J19" s="19">
        <f t="shared" si="3"/>
        <v>0.76250000000000007</v>
      </c>
    </row>
    <row r="20" spans="1:14" x14ac:dyDescent="0.3">
      <c r="A20" s="7">
        <v>7</v>
      </c>
      <c r="B20" s="7" t="s">
        <v>33</v>
      </c>
      <c r="C20" s="17">
        <v>44054</v>
      </c>
      <c r="D20" s="7" t="s">
        <v>35</v>
      </c>
      <c r="E20" s="7">
        <v>9</v>
      </c>
      <c r="F20" s="7">
        <v>12</v>
      </c>
      <c r="G20" s="7">
        <v>17</v>
      </c>
      <c r="H20" s="7">
        <v>20</v>
      </c>
      <c r="I20" s="18">
        <f t="shared" si="2"/>
        <v>0.3833333333333333</v>
      </c>
      <c r="J20" s="19">
        <f t="shared" si="3"/>
        <v>0.72222222222222221</v>
      </c>
      <c r="L20" s="21" t="s">
        <v>45</v>
      </c>
      <c r="M20" s="21"/>
      <c r="N20" s="21"/>
    </row>
    <row r="21" spans="1:14" x14ac:dyDescent="0.3">
      <c r="A21" s="7">
        <v>8</v>
      </c>
      <c r="B21" s="7" t="s">
        <v>33</v>
      </c>
      <c r="C21" s="17">
        <v>44055</v>
      </c>
      <c r="D21" s="7" t="s">
        <v>36</v>
      </c>
      <c r="E21" s="7">
        <v>9</v>
      </c>
      <c r="F21" s="7">
        <v>23</v>
      </c>
      <c r="G21" s="7">
        <v>19</v>
      </c>
      <c r="H21" s="7">
        <v>35</v>
      </c>
      <c r="I21" s="18">
        <f t="shared" si="2"/>
        <v>0.39097222222222222</v>
      </c>
      <c r="J21" s="19">
        <f t="shared" si="3"/>
        <v>0.81597222222222221</v>
      </c>
      <c r="L21" s="14" t="s">
        <v>46</v>
      </c>
      <c r="M21" s="14" t="s">
        <v>47</v>
      </c>
      <c r="N21" s="14" t="s">
        <v>48</v>
      </c>
    </row>
    <row r="22" spans="1:14" x14ac:dyDescent="0.3">
      <c r="A22" s="7">
        <v>9</v>
      </c>
      <c r="B22" s="7" t="s">
        <v>33</v>
      </c>
      <c r="C22" s="17">
        <v>44056</v>
      </c>
      <c r="D22" s="7" t="s">
        <v>37</v>
      </c>
      <c r="E22" s="7">
        <v>9</v>
      </c>
      <c r="F22" s="7">
        <v>11</v>
      </c>
      <c r="G22" s="7">
        <v>18</v>
      </c>
      <c r="H22" s="7">
        <v>55</v>
      </c>
      <c r="I22" s="18">
        <f t="shared" si="2"/>
        <v>0.38263888888888892</v>
      </c>
      <c r="J22" s="19">
        <f t="shared" si="3"/>
        <v>0.78819444444444453</v>
      </c>
      <c r="L22" s="10" t="s">
        <v>49</v>
      </c>
      <c r="M22" s="22">
        <v>44053</v>
      </c>
      <c r="N22" s="23">
        <f ca="1">(TODAY()-M22)/365</f>
        <v>3.0931506849315067</v>
      </c>
    </row>
    <row r="23" spans="1:14" x14ac:dyDescent="0.3">
      <c r="A23" s="7">
        <v>10</v>
      </c>
      <c r="B23" s="7" t="s">
        <v>33</v>
      </c>
      <c r="C23" s="17">
        <v>44057</v>
      </c>
      <c r="D23" s="7" t="s">
        <v>38</v>
      </c>
      <c r="E23" s="7">
        <v>8</v>
      </c>
      <c r="F23" s="7">
        <v>55</v>
      </c>
      <c r="G23" s="7">
        <v>18</v>
      </c>
      <c r="H23" s="7">
        <v>17</v>
      </c>
      <c r="I23" s="18">
        <f t="shared" si="2"/>
        <v>0.37152777777777773</v>
      </c>
      <c r="J23" s="19">
        <f t="shared" si="3"/>
        <v>0.76180555555555562</v>
      </c>
      <c r="L23" s="10" t="s">
        <v>51</v>
      </c>
      <c r="M23" s="22">
        <v>43355</v>
      </c>
      <c r="N23" s="23">
        <f ca="1">(TODAY()-M23)/365</f>
        <v>5.0054794520547947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L24" s="10" t="s">
        <v>50</v>
      </c>
      <c r="M24" s="22">
        <v>43018</v>
      </c>
      <c r="N24" s="23">
        <f ca="1">(TODAY()-M24)/365</f>
        <v>5.9287671232876713</v>
      </c>
    </row>
    <row r="25" spans="1:14" x14ac:dyDescent="0.3">
      <c r="D25" s="24" t="s">
        <v>54</v>
      </c>
      <c r="E25" s="24"/>
      <c r="F25" s="24"/>
      <c r="G25" s="24"/>
      <c r="I25" s="19" t="s">
        <v>60</v>
      </c>
      <c r="J25" s="19" t="s">
        <v>61</v>
      </c>
      <c r="K25" s="19" t="s">
        <v>62</v>
      </c>
      <c r="L25" s="26" t="s">
        <v>52</v>
      </c>
      <c r="M25" s="22">
        <v>42043</v>
      </c>
      <c r="N25" s="23">
        <f ca="1">(TODAY()-M25)/365</f>
        <v>8.6</v>
      </c>
    </row>
    <row r="26" spans="1:14" x14ac:dyDescent="0.3">
      <c r="D26" s="14" t="s">
        <v>55</v>
      </c>
      <c r="E26" s="14" t="s">
        <v>56</v>
      </c>
      <c r="F26" s="14" t="s">
        <v>58</v>
      </c>
      <c r="G26" s="14" t="s">
        <v>57</v>
      </c>
      <c r="I26" s="10" t="s">
        <v>63</v>
      </c>
      <c r="J26" s="17">
        <v>43831</v>
      </c>
      <c r="K26" s="19">
        <f>WEEKNUM(J26)</f>
        <v>1</v>
      </c>
      <c r="L26" s="26" t="s">
        <v>53</v>
      </c>
      <c r="M26" s="22">
        <v>42402</v>
      </c>
      <c r="N26" s="23">
        <f ca="1">(TODAY()-M26)/365</f>
        <v>7.6164383561643838</v>
      </c>
    </row>
    <row r="27" spans="1:14" x14ac:dyDescent="0.3">
      <c r="D27" s="25">
        <v>43831.440520833334</v>
      </c>
      <c r="E27" s="7">
        <f>HOUR(D27)</f>
        <v>10</v>
      </c>
      <c r="F27" s="7">
        <f>MINUTE(D27)</f>
        <v>34</v>
      </c>
      <c r="G27" s="7">
        <f>SECOND(D27)</f>
        <v>21</v>
      </c>
      <c r="I27" s="10" t="s">
        <v>64</v>
      </c>
      <c r="J27" s="17">
        <v>43837</v>
      </c>
      <c r="K27" s="19">
        <f t="shared" ref="K27:K30" si="4">WEEKNUM(J27)</f>
        <v>2</v>
      </c>
    </row>
    <row r="28" spans="1:14" x14ac:dyDescent="0.3">
      <c r="D28" s="25">
        <v>43862.398611111108</v>
      </c>
      <c r="E28" s="7">
        <f t="shared" ref="E28:E31" si="5">HOUR(D28)</f>
        <v>9</v>
      </c>
      <c r="F28" s="7">
        <f t="shared" ref="F28:F31" si="6">MINUTE(D28)</f>
        <v>34</v>
      </c>
      <c r="G28" s="7">
        <f t="shared" ref="G28:G31" si="7">SECOND(D28)</f>
        <v>0</v>
      </c>
      <c r="I28" s="10" t="s">
        <v>65</v>
      </c>
      <c r="J28" s="17">
        <v>44068</v>
      </c>
      <c r="K28" s="19">
        <f t="shared" si="4"/>
        <v>35</v>
      </c>
    </row>
    <row r="29" spans="1:14" x14ac:dyDescent="0.3">
      <c r="D29" s="25">
        <v>43865.139016203706</v>
      </c>
      <c r="E29" s="7">
        <f t="shared" si="5"/>
        <v>3</v>
      </c>
      <c r="F29" s="7">
        <f t="shared" si="6"/>
        <v>20</v>
      </c>
      <c r="G29" s="7">
        <f t="shared" si="7"/>
        <v>11</v>
      </c>
      <c r="I29" s="10" t="s">
        <v>66</v>
      </c>
      <c r="J29" s="17">
        <v>44074</v>
      </c>
      <c r="K29" s="19">
        <f t="shared" si="4"/>
        <v>36</v>
      </c>
    </row>
    <row r="30" spans="1:14" x14ac:dyDescent="0.3">
      <c r="D30" s="25">
        <v>43865.014027777775</v>
      </c>
      <c r="E30" s="7">
        <f t="shared" si="5"/>
        <v>0</v>
      </c>
      <c r="F30" s="7">
        <f t="shared" si="6"/>
        <v>20</v>
      </c>
      <c r="G30" s="7">
        <f t="shared" si="7"/>
        <v>12</v>
      </c>
      <c r="I30" s="10" t="s">
        <v>67</v>
      </c>
      <c r="J30" s="17">
        <v>44051</v>
      </c>
      <c r="K30" s="19">
        <f t="shared" si="4"/>
        <v>32</v>
      </c>
    </row>
    <row r="31" spans="1:14" x14ac:dyDescent="0.3">
      <c r="D31" s="25">
        <v>43865.180555555555</v>
      </c>
      <c r="E31" s="7">
        <f>HOUR(D31)</f>
        <v>4</v>
      </c>
      <c r="F31" s="7">
        <f t="shared" si="6"/>
        <v>20</v>
      </c>
      <c r="G31" s="7">
        <f t="shared" si="7"/>
        <v>0</v>
      </c>
    </row>
    <row r="32" spans="1:14" x14ac:dyDescent="0.3">
      <c r="D32" s="3"/>
      <c r="E32" s="3"/>
      <c r="F32" s="3"/>
      <c r="G32" s="3"/>
    </row>
    <row r="33" spans="1:15" x14ac:dyDescent="0.3">
      <c r="D33" s="14" t="s">
        <v>59</v>
      </c>
      <c r="E33" s="14" t="s">
        <v>3</v>
      </c>
      <c r="F33" s="14" t="s">
        <v>1</v>
      </c>
      <c r="G33" s="14" t="s">
        <v>10</v>
      </c>
      <c r="I33" s="24" t="s">
        <v>68</v>
      </c>
      <c r="J33" s="24"/>
      <c r="K33" s="24"/>
      <c r="L33" s="24"/>
      <c r="N33" s="16" t="s">
        <v>77</v>
      </c>
      <c r="O33" s="16" t="s">
        <v>78</v>
      </c>
    </row>
    <row r="34" spans="1:15" x14ac:dyDescent="0.3">
      <c r="D34" s="17">
        <v>43809</v>
      </c>
      <c r="E34" s="7">
        <f>DAY(D34)</f>
        <v>10</v>
      </c>
      <c r="F34" s="7">
        <f>MONTH(D34)</f>
        <v>12</v>
      </c>
      <c r="G34" s="7">
        <f>YEAR(D34)</f>
        <v>2019</v>
      </c>
      <c r="I34" s="19" t="s">
        <v>69</v>
      </c>
      <c r="J34" s="19" t="s">
        <v>70</v>
      </c>
      <c r="K34" s="19" t="s">
        <v>71</v>
      </c>
      <c r="L34" s="19" t="s">
        <v>72</v>
      </c>
      <c r="N34" s="15">
        <v>44029</v>
      </c>
      <c r="O34" s="16">
        <f>EOMONTH(N34,1)</f>
        <v>44074</v>
      </c>
    </row>
    <row r="35" spans="1:15" x14ac:dyDescent="0.3">
      <c r="D35" s="25">
        <v>45179.911111111112</v>
      </c>
      <c r="E35" s="7">
        <f t="shared" ref="E35:E39" si="8">DAY(D35)</f>
        <v>10</v>
      </c>
      <c r="F35" s="7">
        <f t="shared" ref="F35:F39" si="9">MONTH(D35)</f>
        <v>9</v>
      </c>
      <c r="G35" s="7">
        <f t="shared" ref="G35:G39" si="10">YEAR(D35)</f>
        <v>2023</v>
      </c>
      <c r="I35" s="10" t="s">
        <v>52</v>
      </c>
      <c r="J35" s="17">
        <v>43871</v>
      </c>
      <c r="K35" s="17">
        <v>43900</v>
      </c>
      <c r="L35" s="7">
        <f>EDATE(J35,K35)</f>
        <v>1380049</v>
      </c>
      <c r="N35" s="15">
        <v>43905</v>
      </c>
      <c r="O35" s="16">
        <f t="shared" ref="O35:O38" si="11">EOMONTH(N35,1)</f>
        <v>43951</v>
      </c>
    </row>
    <row r="36" spans="1:15" x14ac:dyDescent="0.3">
      <c r="D36" s="27">
        <v>42768</v>
      </c>
      <c r="E36" s="7">
        <f t="shared" si="8"/>
        <v>2</v>
      </c>
      <c r="F36" s="7">
        <f t="shared" si="9"/>
        <v>2</v>
      </c>
      <c r="G36" s="7">
        <f t="shared" si="10"/>
        <v>2017</v>
      </c>
      <c r="I36" s="10" t="s">
        <v>73</v>
      </c>
      <c r="J36" s="17">
        <v>43900</v>
      </c>
      <c r="K36" s="17">
        <v>43931</v>
      </c>
      <c r="L36" s="7">
        <f t="shared" ref="L36:L39" si="12">EDATE(J36,K36)</f>
        <v>1381025</v>
      </c>
      <c r="N36" s="15">
        <v>43864</v>
      </c>
      <c r="O36" s="16">
        <f t="shared" si="11"/>
        <v>43921</v>
      </c>
    </row>
    <row r="37" spans="1:15" x14ac:dyDescent="0.3">
      <c r="D37" s="17">
        <v>43152</v>
      </c>
      <c r="E37" s="7">
        <f t="shared" si="8"/>
        <v>21</v>
      </c>
      <c r="F37" s="7">
        <f t="shared" si="9"/>
        <v>2</v>
      </c>
      <c r="G37" s="7">
        <f t="shared" si="10"/>
        <v>2018</v>
      </c>
      <c r="I37" s="10" t="s">
        <v>74</v>
      </c>
      <c r="J37" s="17">
        <v>43905</v>
      </c>
      <c r="K37" s="17">
        <v>43936</v>
      </c>
      <c r="L37" s="19">
        <f>EDATE(J37,1)</f>
        <v>43936</v>
      </c>
      <c r="N37" s="15">
        <v>43994</v>
      </c>
      <c r="O37" s="16">
        <f t="shared" si="11"/>
        <v>44043</v>
      </c>
    </row>
    <row r="38" spans="1:15" x14ac:dyDescent="0.3">
      <c r="D38" s="17">
        <v>27771</v>
      </c>
      <c r="E38" s="7">
        <f t="shared" si="8"/>
        <v>12</v>
      </c>
      <c r="F38" s="7">
        <f t="shared" si="9"/>
        <v>1</v>
      </c>
      <c r="G38" s="7">
        <f t="shared" si="10"/>
        <v>1976</v>
      </c>
      <c r="I38" s="10" t="s">
        <v>75</v>
      </c>
      <c r="J38" s="17">
        <v>43964</v>
      </c>
      <c r="K38" s="17">
        <v>43995</v>
      </c>
      <c r="L38" s="19">
        <f t="shared" si="12"/>
        <v>1383035</v>
      </c>
      <c r="N38" s="15">
        <v>43831</v>
      </c>
      <c r="O38" s="16">
        <f t="shared" si="11"/>
        <v>43890</v>
      </c>
    </row>
    <row r="39" spans="1:15" x14ac:dyDescent="0.3">
      <c r="D39" s="17">
        <v>32882</v>
      </c>
      <c r="E39" s="7">
        <f t="shared" si="8"/>
        <v>9</v>
      </c>
      <c r="F39" s="7">
        <f t="shared" si="9"/>
        <v>1</v>
      </c>
      <c r="G39" s="7">
        <f t="shared" si="10"/>
        <v>1990</v>
      </c>
      <c r="I39" s="10" t="s">
        <v>76</v>
      </c>
      <c r="J39" s="17">
        <v>44000</v>
      </c>
      <c r="K39" s="17">
        <v>44030</v>
      </c>
      <c r="L39" s="19">
        <f t="shared" si="12"/>
        <v>1384136</v>
      </c>
      <c r="N39" s="2"/>
      <c r="O39" s="2"/>
    </row>
    <row r="41" spans="1:15" x14ac:dyDescent="0.3">
      <c r="A41" s="16" t="s">
        <v>79</v>
      </c>
      <c r="B41" s="16" t="s">
        <v>80</v>
      </c>
      <c r="C41" s="16" t="s">
        <v>81</v>
      </c>
      <c r="D41" s="16" t="s">
        <v>2</v>
      </c>
      <c r="F41" s="33" t="s">
        <v>83</v>
      </c>
      <c r="G41" s="33"/>
      <c r="H41" s="33"/>
    </row>
    <row r="42" spans="1:15" x14ac:dyDescent="0.3">
      <c r="A42" s="15">
        <v>44047</v>
      </c>
      <c r="B42" s="2">
        <v>6</v>
      </c>
      <c r="C42" s="28">
        <v>44051</v>
      </c>
      <c r="D42" s="5">
        <f>WORKDAY(A42,B42,C42:C43)</f>
        <v>44055</v>
      </c>
      <c r="F42" s="16" t="s">
        <v>84</v>
      </c>
      <c r="G42" s="16" t="s">
        <v>85</v>
      </c>
      <c r="H42" s="16" t="s">
        <v>86</v>
      </c>
    </row>
    <row r="43" spans="1:15" x14ac:dyDescent="0.3">
      <c r="A43" s="2"/>
      <c r="B43" s="2"/>
      <c r="C43" s="28">
        <v>44052</v>
      </c>
      <c r="D43" s="5"/>
      <c r="F43" s="15">
        <v>43675</v>
      </c>
      <c r="G43" s="15">
        <v>43528</v>
      </c>
      <c r="H43" s="16">
        <f>_xlfn.DAYS(F43,G43)</f>
        <v>147</v>
      </c>
    </row>
    <row r="44" spans="1:15" x14ac:dyDescent="0.3">
      <c r="A44" s="15">
        <v>44048</v>
      </c>
      <c r="B44" s="2">
        <v>5</v>
      </c>
      <c r="C44" s="29">
        <v>44051</v>
      </c>
      <c r="D44" s="5">
        <f t="shared" ref="D44" si="13">WORKDAY(A44,B44,C44:C46)</f>
        <v>44055</v>
      </c>
      <c r="F44" s="15">
        <v>44030</v>
      </c>
      <c r="G44" s="15">
        <v>43065</v>
      </c>
      <c r="H44" s="16">
        <f t="shared" ref="H44:H47" si="14">_xlfn.DAYS(F44,G44)</f>
        <v>965</v>
      </c>
    </row>
    <row r="45" spans="1:15" x14ac:dyDescent="0.3">
      <c r="A45" s="2"/>
      <c r="B45" s="2"/>
      <c r="C45" s="29">
        <v>44052</v>
      </c>
      <c r="D45" s="5"/>
      <c r="F45" s="15">
        <v>44030</v>
      </c>
      <c r="G45" s="15">
        <v>44022</v>
      </c>
      <c r="H45" s="16">
        <f t="shared" si="14"/>
        <v>8</v>
      </c>
    </row>
    <row r="46" spans="1:15" x14ac:dyDescent="0.3">
      <c r="A46" s="2" t="s">
        <v>82</v>
      </c>
      <c r="B46" s="2">
        <v>4</v>
      </c>
      <c r="C46" s="30">
        <v>44051</v>
      </c>
      <c r="D46" s="5" t="e">
        <f t="shared" ref="D46" si="15">WORKDAY(A46,B46,C46:C48)</f>
        <v>#VALUE!</v>
      </c>
      <c r="F46" s="15">
        <v>43499</v>
      </c>
      <c r="G46" s="15">
        <v>44013</v>
      </c>
      <c r="H46" s="16">
        <f t="shared" si="14"/>
        <v>-514</v>
      </c>
    </row>
    <row r="47" spans="1:15" x14ac:dyDescent="0.3">
      <c r="A47" s="2"/>
      <c r="B47" s="2"/>
      <c r="C47" s="30">
        <v>44052</v>
      </c>
      <c r="D47" s="5"/>
      <c r="F47" s="15">
        <v>44047</v>
      </c>
      <c r="G47" s="15">
        <v>44061</v>
      </c>
      <c r="H47" s="16">
        <f t="shared" si="14"/>
        <v>-14</v>
      </c>
    </row>
    <row r="48" spans="1:15" x14ac:dyDescent="0.3">
      <c r="A48" s="15">
        <v>44041</v>
      </c>
      <c r="B48" s="2">
        <v>10</v>
      </c>
      <c r="C48" s="31">
        <v>44044</v>
      </c>
      <c r="D48" s="5">
        <f t="shared" ref="D48" si="16">WORKDAY(A48,B48,C48:C50)</f>
        <v>44055</v>
      </c>
    </row>
    <row r="49" spans="1:4" x14ac:dyDescent="0.3">
      <c r="A49" s="2"/>
      <c r="B49" s="2"/>
      <c r="C49" s="31">
        <v>44045</v>
      </c>
      <c r="D49" s="5"/>
    </row>
    <row r="50" spans="1:4" x14ac:dyDescent="0.3">
      <c r="A50" s="15">
        <v>44027</v>
      </c>
      <c r="B50" s="2">
        <v>3</v>
      </c>
      <c r="C50" s="32">
        <v>44030</v>
      </c>
      <c r="D50" s="5">
        <f t="shared" ref="D50" si="17">WORKDAY(A50,B50,C50:C52)</f>
        <v>44032</v>
      </c>
    </row>
    <row r="51" spans="1:4" x14ac:dyDescent="0.3">
      <c r="A51" s="2"/>
      <c r="B51" s="2"/>
      <c r="C51" s="32">
        <v>44031</v>
      </c>
      <c r="D51" s="5"/>
    </row>
  </sheetData>
  <mergeCells count="14">
    <mergeCell ref="D48:D49"/>
    <mergeCell ref="D50:D51"/>
    <mergeCell ref="F41:H41"/>
    <mergeCell ref="L20:N20"/>
    <mergeCell ref="D25:G25"/>
    <mergeCell ref="I33:L33"/>
    <mergeCell ref="D42:D43"/>
    <mergeCell ref="D44:D45"/>
    <mergeCell ref="D46:D47"/>
    <mergeCell ref="A1:D1"/>
    <mergeCell ref="F1:I1"/>
    <mergeCell ref="K1:M1"/>
    <mergeCell ref="A12:J12"/>
    <mergeCell ref="L12:M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and 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Adam Christian Arroyo</cp:lastModifiedBy>
  <dcterms:created xsi:type="dcterms:W3CDTF">2023-09-13T08:50:44Z</dcterms:created>
  <dcterms:modified xsi:type="dcterms:W3CDTF">2023-09-13T11:52:52Z</dcterms:modified>
</cp:coreProperties>
</file>