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r-my.sharepoint.com/personal/arubinst_ur_rochester_edu/Documents/Documents/UofR_Grad/Research/Images and Image Analysis/Image Analysis/line_ratio_hist/HH7_11/inanna_runs/convs_and_regrids/"/>
    </mc:Choice>
  </mc:AlternateContent>
  <xr:revisionPtr revIDLastSave="50" documentId="13_ncr:1_{C2C73C35-7F32-49D8-AAF2-A7E45DE2CF27}" xr6:coauthVersionLast="47" xr6:coauthVersionMax="47" xr10:uidLastSave="{FDD2E6AE-35BE-4C76-8CF2-BF895DE9DFC7}"/>
  <bookViews>
    <workbookView xWindow="51510" yWindow="4830" windowWidth="16155" windowHeight="10755" activeTab="2" xr2:uid="{00000000-000D-0000-FFFF-FFFF00000000}"/>
  </bookViews>
  <sheets>
    <sheet name="atvphot" sheetId="1" r:id="rId1"/>
    <sheet name="notes for astropy" sheetId="3" r:id="rId2"/>
    <sheet name="star_sorte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2" l="1"/>
  <c r="K13" i="2"/>
  <c r="K14" i="2"/>
  <c r="K15" i="2"/>
  <c r="K16" i="2"/>
  <c r="K11" i="2"/>
  <c r="E11" i="2"/>
  <c r="K2" i="2"/>
  <c r="J2" i="2"/>
  <c r="E3" i="2"/>
  <c r="K7" i="2"/>
  <c r="F8" i="2"/>
  <c r="K5" i="2"/>
  <c r="K4" i="2"/>
  <c r="J7" i="2"/>
  <c r="J6" i="2"/>
  <c r="J5" i="2"/>
  <c r="J4" i="2"/>
  <c r="K3" i="2"/>
  <c r="K6" i="2"/>
  <c r="F4" i="2"/>
  <c r="F5" i="2"/>
  <c r="F6" i="2"/>
  <c r="F7" i="2"/>
  <c r="F3" i="2"/>
  <c r="E20" i="2"/>
  <c r="J3" i="2" s="1"/>
  <c r="E22" i="2"/>
  <c r="E23" i="2"/>
  <c r="E24" i="2"/>
  <c r="E19" i="2"/>
  <c r="E12" i="2"/>
  <c r="E13" i="2"/>
  <c r="E14" i="2"/>
  <c r="E15" i="2"/>
  <c r="E16" i="2"/>
  <c r="E4" i="2"/>
  <c r="E5" i="2"/>
  <c r="E6" i="2"/>
  <c r="E7" i="2"/>
  <c r="E8" i="2"/>
  <c r="D25" i="2"/>
  <c r="D17" i="2"/>
  <c r="F16" i="2" l="1"/>
  <c r="F11" i="2"/>
  <c r="F15" i="2"/>
  <c r="F13" i="2"/>
  <c r="F22" i="2"/>
  <c r="F14" i="2"/>
  <c r="F12" i="2"/>
  <c r="F24" i="2"/>
  <c r="F20" i="2"/>
  <c r="F23" i="2"/>
  <c r="F19" i="2"/>
</calcChain>
</file>

<file path=xl/sharedStrings.xml><?xml version="1.0" encoding="utf-8"?>
<sst xmlns="http://schemas.openxmlformats.org/spreadsheetml/2006/main" count="148" uniqueCount="60">
  <si>
    <t>x</t>
  </si>
  <si>
    <t>y</t>
  </si>
  <si>
    <t>r</t>
  </si>
  <si>
    <t>insky</t>
  </si>
  <si>
    <t>counts</t>
  </si>
  <si>
    <t>err</t>
  </si>
  <si>
    <t>fwhm</t>
  </si>
  <si>
    <t>Centroid WCS coords</t>
  </si>
  <si>
    <t>--------</t>
  </si>
  <si>
    <t>-----</t>
  </si>
  <si>
    <t>------</t>
  </si>
  <si>
    <t>-------------</t>
  </si>
  <si>
    <t>---------------</t>
  </si>
  <si>
    <t>-----------</t>
  </si>
  <si>
    <t>-------------------</t>
  </si>
  <si>
    <t>03:29:03.758   31:16:03.86  J2000</t>
  </si>
  <si>
    <t>03:29:02.889   31:16:00.99  J2000</t>
  </si>
  <si>
    <t>03:29:02.154   31:16:11.44  J2000</t>
  </si>
  <si>
    <t>03:29:03.753   31:16:03.96  J2000</t>
  </si>
  <si>
    <t>03:29:02.885   31:16:01.09  J2000</t>
  </si>
  <si>
    <t>03:29:02.151   31:16:11.54  J2000</t>
  </si>
  <si>
    <t>03:29:03.760   31:16:03.90  J2000</t>
  </si>
  <si>
    <t>03:29:02.887   31:16:00.98  J2000</t>
  </si>
  <si>
    <t>03:29:03.730   31:16:03.89  J2000</t>
  </si>
  <si>
    <t>03:29:02.862   31:16:01.00  J2000</t>
  </si>
  <si>
    <t>03:29:02.121   31:16:11.52  J2000</t>
  </si>
  <si>
    <t>03:29:03.737   31:16:03.95  J2000</t>
  </si>
  <si>
    <t>03:29:02.869   31:16:01.13  J2000</t>
  </si>
  <si>
    <t>03:29:02.131   31:16:11.58  J2000</t>
  </si>
  <si>
    <t>03:29:03.746   31:16:04.01  J2000</t>
  </si>
  <si>
    <t>03:29:02.872   31:16:01.11  J2000</t>
  </si>
  <si>
    <t>03:29:02.141   31:16:11.52  J2000</t>
  </si>
  <si>
    <t>outsky</t>
  </si>
  <si>
    <t>sky</t>
  </si>
  <si>
    <t>F631N</t>
  </si>
  <si>
    <t>F656N</t>
  </si>
  <si>
    <t>FQ672N</t>
  </si>
  <si>
    <t>F126N</t>
  </si>
  <si>
    <t>F128N</t>
  </si>
  <si>
    <t>F164N</t>
  </si>
  <si>
    <t>ASR1</t>
  </si>
  <si>
    <t>ASR2</t>
  </si>
  <si>
    <t>ASR3</t>
  </si>
  <si>
    <t>Star</t>
  </si>
  <si>
    <t>Filter</t>
  </si>
  <si>
    <t>MAX:</t>
  </si>
  <si>
    <t>delta_fwhm</t>
  </si>
  <si>
    <t>sqrt_sq_fwhm</t>
  </si>
  <si>
    <t>delta_avg</t>
  </si>
  <si>
    <t>sqrtsq_avg</t>
  </si>
  <si>
    <t>Rereading docs on https://docs.astropy.org/en/stable/api/astropy.convolution.Gaussian2DKernel.html#astropy.convolution.Gaussian2DKernel I think this is partially because the convolution is primarily done in terms of standard deviation, not in pixels. The default size is kernel_pix_size=8*stddev + 1. So probably the precision limit is just by rounding that. </t>
  </si>
  <si>
    <t>Example for f126n vs 0.631...: </t>
  </si>
  <si>
    <t>The size we want is 3.17. The corresponding sigma is stddev = (3.2-1)/8 = 0.275.</t>
  </si>
  <si>
    <t>Say we take stddev = 1.1, which worked for F631N. Then kernel size (actually in pix) = 8*1.1 + 1 = 9.8</t>
  </si>
  <si>
    <t>This was accidental, the actual fwhm = 1.61 for F631N. I'm forgetting how these are related, but I tried to find a formula and found (9.8 + 1.61)/3.6 = 3.17</t>
  </si>
  <si>
    <t>Or (kernel_pix_size + fwhm) = 3.6 * 3.17</t>
  </si>
  <si>
    <t>-&gt; kernel_pix_size = 3.6*3.17 - fwhm = 8*stddev + 1.</t>
  </si>
  <si>
    <t>Solving that last step for stddev in terms of fwhm, we get:</t>
  </si>
  <si>
    <t>stddev = (3.6*3.17 - fwhm - 1)/8</t>
  </si>
  <si>
    <t>sqrtsq_asr2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</si>
</sst>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9" fillId="0" borderId="0" xfId="42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astropy.org/en/stable/api/astropy.convolution.Gaussian2DKern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workbookViewId="0">
      <selection activeCell="B5" sqref="B5"/>
    </sheetView>
  </sheetViews>
  <sheetFormatPr defaultRowHeight="14.4" x14ac:dyDescent="0.3"/>
  <sheetData>
    <row r="2" spans="1:12" x14ac:dyDescent="0.3">
      <c r="A2" t="s">
        <v>44</v>
      </c>
      <c r="B2" t="s">
        <v>43</v>
      </c>
      <c r="C2" t="s">
        <v>0</v>
      </c>
      <c r="D2" t="s">
        <v>1</v>
      </c>
      <c r="E2" t="s">
        <v>2</v>
      </c>
      <c r="F2" t="s">
        <v>3</v>
      </c>
      <c r="G2" t="s">
        <v>32</v>
      </c>
      <c r="H2" t="s">
        <v>33</v>
      </c>
      <c r="I2" t="s">
        <v>4</v>
      </c>
      <c r="J2" t="s">
        <v>5</v>
      </c>
      <c r="K2" t="s">
        <v>6</v>
      </c>
      <c r="L2" t="s">
        <v>7</v>
      </c>
    </row>
    <row r="3" spans="1:12" x14ac:dyDescent="0.3">
      <c r="C3" t="s">
        <v>8</v>
      </c>
      <c r="D3" t="s">
        <v>8</v>
      </c>
      <c r="E3" t="s">
        <v>9</v>
      </c>
      <c r="F3" t="s">
        <v>10</v>
      </c>
      <c r="G3" t="s">
        <v>10</v>
      </c>
      <c r="H3" t="s">
        <v>11</v>
      </c>
      <c r="I3" t="s">
        <v>12</v>
      </c>
      <c r="J3" t="s">
        <v>13</v>
      </c>
      <c r="K3" t="s">
        <v>10</v>
      </c>
      <c r="L3" t="s">
        <v>14</v>
      </c>
    </row>
    <row r="5" spans="1:12" x14ac:dyDescent="0.3">
      <c r="A5" t="s">
        <v>34</v>
      </c>
      <c r="B5" t="s">
        <v>40</v>
      </c>
      <c r="C5">
        <v>197.5</v>
      </c>
      <c r="D5">
        <v>636.6</v>
      </c>
      <c r="E5">
        <v>7</v>
      </c>
      <c r="F5">
        <v>8</v>
      </c>
      <c r="G5">
        <v>10</v>
      </c>
      <c r="H5">
        <v>2.6328800000000002E-3</v>
      </c>
      <c r="I5">
        <v>31.2361</v>
      </c>
      <c r="J5">
        <v>0</v>
      </c>
      <c r="K5">
        <v>1.57</v>
      </c>
      <c r="L5" t="s">
        <v>15</v>
      </c>
    </row>
    <row r="6" spans="1:12" x14ac:dyDescent="0.3">
      <c r="A6" t="s">
        <v>34</v>
      </c>
      <c r="B6" t="s">
        <v>41</v>
      </c>
      <c r="C6">
        <v>252</v>
      </c>
      <c r="D6">
        <v>707.8</v>
      </c>
      <c r="E6">
        <v>7</v>
      </c>
      <c r="F6">
        <v>8</v>
      </c>
      <c r="G6">
        <v>10</v>
      </c>
      <c r="H6">
        <v>1.2223299999999999E-2</v>
      </c>
      <c r="I6">
        <v>212.91800000000001</v>
      </c>
      <c r="J6">
        <v>0</v>
      </c>
      <c r="K6">
        <v>1.61</v>
      </c>
      <c r="L6" t="s">
        <v>16</v>
      </c>
    </row>
    <row r="7" spans="1:12" x14ac:dyDescent="0.3">
      <c r="A7" t="s">
        <v>34</v>
      </c>
      <c r="B7" t="s">
        <v>42</v>
      </c>
      <c r="C7">
        <v>205.7</v>
      </c>
      <c r="D7">
        <v>807.3</v>
      </c>
      <c r="E7">
        <v>7</v>
      </c>
      <c r="F7">
        <v>8</v>
      </c>
      <c r="G7">
        <v>10</v>
      </c>
      <c r="H7">
        <v>3.8125300000000002E-3</v>
      </c>
      <c r="I7">
        <v>23.729600000000001</v>
      </c>
      <c r="J7">
        <v>0</v>
      </c>
      <c r="K7">
        <v>1.72</v>
      </c>
      <c r="L7" t="s">
        <v>17</v>
      </c>
    </row>
    <row r="8" spans="1:12" x14ac:dyDescent="0.3">
      <c r="A8" t="s">
        <v>35</v>
      </c>
      <c r="B8" t="s">
        <v>40</v>
      </c>
      <c r="C8">
        <v>196.9</v>
      </c>
      <c r="D8">
        <v>637.4</v>
      </c>
      <c r="E8">
        <v>7</v>
      </c>
      <c r="F8">
        <v>8</v>
      </c>
      <c r="G8">
        <v>10</v>
      </c>
      <c r="H8">
        <v>-1.9140800000000001E-3</v>
      </c>
      <c r="I8">
        <v>21.225200000000001</v>
      </c>
      <c r="J8">
        <v>0</v>
      </c>
      <c r="K8">
        <v>1.75</v>
      </c>
      <c r="L8" t="s">
        <v>18</v>
      </c>
    </row>
    <row r="9" spans="1:12" x14ac:dyDescent="0.3">
      <c r="A9" t="s">
        <v>35</v>
      </c>
      <c r="B9" t="s">
        <v>41</v>
      </c>
      <c r="C9">
        <v>251.5</v>
      </c>
      <c r="D9">
        <v>708.5</v>
      </c>
      <c r="E9">
        <v>7</v>
      </c>
      <c r="F9">
        <v>8</v>
      </c>
      <c r="G9">
        <v>10</v>
      </c>
      <c r="H9">
        <v>7.3327100000000001E-3</v>
      </c>
      <c r="I9">
        <v>119.21599999999999</v>
      </c>
      <c r="J9">
        <v>0</v>
      </c>
      <c r="K9">
        <v>2.1</v>
      </c>
      <c r="L9" t="s">
        <v>19</v>
      </c>
    </row>
    <row r="10" spans="1:12" x14ac:dyDescent="0.3">
      <c r="A10" t="s">
        <v>35</v>
      </c>
      <c r="B10" t="s">
        <v>42</v>
      </c>
      <c r="C10">
        <v>205.1</v>
      </c>
      <c r="D10">
        <v>807.9</v>
      </c>
      <c r="E10">
        <v>7</v>
      </c>
      <c r="F10">
        <v>8</v>
      </c>
      <c r="G10">
        <v>10</v>
      </c>
      <c r="H10">
        <v>-1.4653999999999999E-3</v>
      </c>
      <c r="I10">
        <v>16.811399999999999</v>
      </c>
      <c r="J10">
        <v>0</v>
      </c>
      <c r="K10">
        <v>1.5</v>
      </c>
      <c r="L10" t="s">
        <v>20</v>
      </c>
    </row>
    <row r="11" spans="1:12" x14ac:dyDescent="0.3">
      <c r="A11" t="s">
        <v>36</v>
      </c>
      <c r="B11" t="s">
        <v>40</v>
      </c>
      <c r="C11">
        <v>197.1</v>
      </c>
      <c r="D11">
        <v>636.5</v>
      </c>
      <c r="E11">
        <v>7</v>
      </c>
      <c r="F11">
        <v>8</v>
      </c>
      <c r="G11">
        <v>10</v>
      </c>
      <c r="H11">
        <v>-7.2584199999999998E-3</v>
      </c>
      <c r="I11">
        <v>7.9106899999999998</v>
      </c>
      <c r="J11">
        <v>0</v>
      </c>
      <c r="K11">
        <v>1.82</v>
      </c>
      <c r="L11" t="s">
        <v>21</v>
      </c>
    </row>
    <row r="12" spans="1:12" x14ac:dyDescent="0.3">
      <c r="A12" t="s">
        <v>36</v>
      </c>
      <c r="B12" t="s">
        <v>41</v>
      </c>
      <c r="C12">
        <v>252.1</v>
      </c>
      <c r="D12">
        <v>708</v>
      </c>
      <c r="E12">
        <v>7</v>
      </c>
      <c r="F12">
        <v>8</v>
      </c>
      <c r="G12">
        <v>10</v>
      </c>
      <c r="H12">
        <v>2.5938699999999999E-3</v>
      </c>
      <c r="I12">
        <v>88.673100000000005</v>
      </c>
      <c r="J12">
        <v>0</v>
      </c>
      <c r="K12">
        <v>1.75</v>
      </c>
      <c r="L12" t="s">
        <v>22</v>
      </c>
    </row>
    <row r="13" spans="1:12" x14ac:dyDescent="0.3">
      <c r="A13" t="s">
        <v>37</v>
      </c>
      <c r="B13" t="s">
        <v>40</v>
      </c>
      <c r="C13">
        <v>198.4</v>
      </c>
      <c r="D13">
        <v>639.29999999999995</v>
      </c>
      <c r="E13">
        <v>7</v>
      </c>
      <c r="F13">
        <v>8</v>
      </c>
      <c r="G13">
        <v>10</v>
      </c>
      <c r="H13" s="1">
        <v>1.3720999999999999E-16</v>
      </c>
      <c r="I13" s="1">
        <v>1.3212799999999999E-13</v>
      </c>
      <c r="J13">
        <v>0</v>
      </c>
      <c r="K13">
        <v>3.59</v>
      </c>
      <c r="L13" t="s">
        <v>23</v>
      </c>
    </row>
    <row r="14" spans="1:12" x14ac:dyDescent="0.3">
      <c r="A14" t="s">
        <v>37</v>
      </c>
      <c r="B14" t="s">
        <v>41</v>
      </c>
      <c r="C14">
        <v>253</v>
      </c>
      <c r="D14">
        <v>710.3</v>
      </c>
      <c r="E14">
        <v>7</v>
      </c>
      <c r="F14">
        <v>8</v>
      </c>
      <c r="G14">
        <v>10</v>
      </c>
      <c r="H14" s="1">
        <v>9.0724099999999999E-17</v>
      </c>
      <c r="I14" s="1">
        <v>9.8737999999999998E-14</v>
      </c>
      <c r="J14">
        <v>0</v>
      </c>
      <c r="K14">
        <v>3.2</v>
      </c>
      <c r="L14" t="s">
        <v>24</v>
      </c>
    </row>
    <row r="15" spans="1:12" x14ac:dyDescent="0.3">
      <c r="A15" t="s">
        <v>37</v>
      </c>
      <c r="B15" t="s">
        <v>42</v>
      </c>
      <c r="C15">
        <v>206.4</v>
      </c>
      <c r="D15">
        <v>810.6</v>
      </c>
      <c r="E15">
        <v>7</v>
      </c>
      <c r="F15">
        <v>8</v>
      </c>
      <c r="G15">
        <v>10</v>
      </c>
      <c r="H15" s="1">
        <v>3.7521399999999998E-17</v>
      </c>
      <c r="I15" s="1">
        <v>2.1496499999999999E-14</v>
      </c>
      <c r="J15">
        <v>0</v>
      </c>
      <c r="K15">
        <v>4.8600000000000003</v>
      </c>
      <c r="L15" t="s">
        <v>25</v>
      </c>
    </row>
    <row r="16" spans="1:12" x14ac:dyDescent="0.3">
      <c r="A16" t="s">
        <v>38</v>
      </c>
      <c r="B16" t="s">
        <v>40</v>
      </c>
      <c r="C16">
        <v>197.7</v>
      </c>
      <c r="D16">
        <v>638.79999999999995</v>
      </c>
      <c r="E16">
        <v>7</v>
      </c>
      <c r="F16">
        <v>8</v>
      </c>
      <c r="G16">
        <v>10</v>
      </c>
      <c r="H16" s="1">
        <v>1.1211299999999999E-16</v>
      </c>
      <c r="I16" s="1">
        <v>1.09984E-13</v>
      </c>
      <c r="J16">
        <v>0</v>
      </c>
      <c r="K16">
        <v>2.88</v>
      </c>
      <c r="L16" t="s">
        <v>26</v>
      </c>
    </row>
    <row r="17" spans="1:12" x14ac:dyDescent="0.3">
      <c r="A17" t="s">
        <v>38</v>
      </c>
      <c r="B17" t="s">
        <v>41</v>
      </c>
      <c r="C17">
        <v>251.8</v>
      </c>
      <c r="D17">
        <v>710.1</v>
      </c>
      <c r="E17">
        <v>7</v>
      </c>
      <c r="F17">
        <v>8</v>
      </c>
      <c r="G17">
        <v>10</v>
      </c>
      <c r="H17" s="1">
        <v>6.8755599999999998E-17</v>
      </c>
      <c r="I17" s="1">
        <v>9.6515700000000006E-14</v>
      </c>
      <c r="J17">
        <v>0</v>
      </c>
      <c r="K17">
        <v>2.25</v>
      </c>
      <c r="L17" t="s">
        <v>27</v>
      </c>
    </row>
    <row r="18" spans="1:12" x14ac:dyDescent="0.3">
      <c r="A18" t="s">
        <v>38</v>
      </c>
      <c r="B18" t="s">
        <v>42</v>
      </c>
      <c r="C18">
        <v>205.6</v>
      </c>
      <c r="D18">
        <v>809.8</v>
      </c>
      <c r="E18">
        <v>7</v>
      </c>
      <c r="F18">
        <v>8</v>
      </c>
      <c r="G18">
        <v>10</v>
      </c>
      <c r="H18" s="1">
        <v>2.74924E-17</v>
      </c>
      <c r="I18" s="1">
        <v>1.5984000000000001E-14</v>
      </c>
      <c r="J18">
        <v>0</v>
      </c>
      <c r="K18">
        <v>3.59</v>
      </c>
      <c r="L18" t="s">
        <v>28</v>
      </c>
    </row>
    <row r="19" spans="1:12" x14ac:dyDescent="0.3">
      <c r="A19" t="s">
        <v>39</v>
      </c>
      <c r="B19" t="s">
        <v>40</v>
      </c>
      <c r="C19">
        <v>196.9</v>
      </c>
      <c r="D19">
        <v>638.1</v>
      </c>
      <c r="E19">
        <v>7</v>
      </c>
      <c r="F19">
        <v>8</v>
      </c>
      <c r="G19">
        <v>10</v>
      </c>
      <c r="H19" s="1">
        <v>6.4527199999999997E-16</v>
      </c>
      <c r="I19" s="1">
        <v>7.9863499999999996E-13</v>
      </c>
      <c r="J19">
        <v>0</v>
      </c>
      <c r="K19">
        <v>3.8</v>
      </c>
      <c r="L19" t="s">
        <v>29</v>
      </c>
    </row>
    <row r="20" spans="1:12" x14ac:dyDescent="0.3">
      <c r="A20" t="s">
        <v>39</v>
      </c>
      <c r="B20" t="s">
        <v>41</v>
      </c>
      <c r="C20">
        <v>251.8</v>
      </c>
      <c r="D20">
        <v>709.7</v>
      </c>
      <c r="E20">
        <v>7</v>
      </c>
      <c r="F20">
        <v>8</v>
      </c>
      <c r="G20">
        <v>10</v>
      </c>
      <c r="H20" s="1">
        <v>1.8188599999999999E-16</v>
      </c>
      <c r="I20" s="1">
        <v>4.39318E-13</v>
      </c>
      <c r="J20">
        <v>0</v>
      </c>
      <c r="K20">
        <v>2</v>
      </c>
      <c r="L20" t="s">
        <v>30</v>
      </c>
    </row>
    <row r="21" spans="1:12" x14ac:dyDescent="0.3">
      <c r="A21" t="s">
        <v>39</v>
      </c>
      <c r="B21" t="s">
        <v>42</v>
      </c>
      <c r="C21">
        <v>205.6</v>
      </c>
      <c r="D21">
        <v>808.8</v>
      </c>
      <c r="E21">
        <v>7</v>
      </c>
      <c r="F21">
        <v>8</v>
      </c>
      <c r="G21">
        <v>10</v>
      </c>
      <c r="H21" s="1">
        <v>6.3982400000000006E-17</v>
      </c>
      <c r="I21" s="1">
        <v>4.1530800000000002E-14</v>
      </c>
      <c r="J21">
        <v>0</v>
      </c>
      <c r="K21">
        <v>3.77</v>
      </c>
      <c r="L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9168-20A5-4344-B31E-0D5C43141735}">
  <dimension ref="A1:A11"/>
  <sheetViews>
    <sheetView workbookViewId="0">
      <selection activeCell="A17" sqref="A17"/>
    </sheetView>
  </sheetViews>
  <sheetFormatPr defaultRowHeight="14.4" x14ac:dyDescent="0.3"/>
  <cols>
    <col min="1" max="1" width="93.21875" customWidth="1"/>
  </cols>
  <sheetData>
    <row r="1" spans="1:1" ht="72" x14ac:dyDescent="0.3">
      <c r="A1" s="2" t="s">
        <v>50</v>
      </c>
    </row>
    <row r="3" spans="1:1" x14ac:dyDescent="0.3">
      <c r="A3" s="3" t="s">
        <v>51</v>
      </c>
    </row>
    <row r="4" spans="1:1" x14ac:dyDescent="0.3">
      <c r="A4" s="4"/>
    </row>
    <row r="5" spans="1:1" x14ac:dyDescent="0.3">
      <c r="A5" s="5" t="s">
        <v>52</v>
      </c>
    </row>
    <row r="6" spans="1:1" x14ac:dyDescent="0.3">
      <c r="A6" s="5" t="s">
        <v>53</v>
      </c>
    </row>
    <row r="7" spans="1:1" ht="20.399999999999999" x14ac:dyDescent="0.3">
      <c r="A7" s="5" t="s">
        <v>54</v>
      </c>
    </row>
    <row r="8" spans="1:1" x14ac:dyDescent="0.3">
      <c r="A8" s="5" t="s">
        <v>55</v>
      </c>
    </row>
    <row r="9" spans="1:1" x14ac:dyDescent="0.3">
      <c r="A9" s="5" t="s">
        <v>56</v>
      </c>
    </row>
    <row r="10" spans="1:1" x14ac:dyDescent="0.3">
      <c r="A10" s="5" t="s">
        <v>57</v>
      </c>
    </row>
    <row r="11" spans="1:1" x14ac:dyDescent="0.3">
      <c r="A11" s="5" t="s">
        <v>58</v>
      </c>
    </row>
  </sheetData>
  <hyperlinks>
    <hyperlink ref="A1" r:id="rId1" location="astropy.convolution.Gaussian2DKernel" display="https://docs.astropy.org/en/stable/api/astropy.convolution.Gaussian2DKernel.html - astropy.convolution.Gaussian2DKernel" xr:uid="{FCB6CBC8-9D39-4B78-B8CA-D612C738BA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3152-66BA-47F8-9FAE-F4F89FDB3DC8}">
  <dimension ref="A1:K25"/>
  <sheetViews>
    <sheetView tabSelected="1" workbookViewId="0">
      <selection activeCell="K21" sqref="K21"/>
    </sheetView>
  </sheetViews>
  <sheetFormatPr defaultRowHeight="14.4" x14ac:dyDescent="0.3"/>
  <cols>
    <col min="5" max="5" width="11.109375" bestFit="1" customWidth="1"/>
    <col min="6" max="6" width="13.77734375" bestFit="1" customWidth="1"/>
    <col min="10" max="10" width="12" bestFit="1" customWidth="1"/>
    <col min="11" max="11" width="21.5546875" bestFit="1" customWidth="1"/>
  </cols>
  <sheetData>
    <row r="1" spans="1:11" x14ac:dyDescent="0.3">
      <c r="A1" t="s">
        <v>44</v>
      </c>
      <c r="B1" t="s">
        <v>43</v>
      </c>
      <c r="D1" t="s">
        <v>6</v>
      </c>
      <c r="E1" t="s">
        <v>46</v>
      </c>
      <c r="F1" t="s">
        <v>47</v>
      </c>
      <c r="I1" t="s">
        <v>44</v>
      </c>
      <c r="J1" t="s">
        <v>48</v>
      </c>
      <c r="K1" t="s">
        <v>49</v>
      </c>
    </row>
    <row r="2" spans="1:11" x14ac:dyDescent="0.3">
      <c r="A2" t="s">
        <v>14</v>
      </c>
      <c r="B2" t="s">
        <v>14</v>
      </c>
      <c r="D2" t="s">
        <v>14</v>
      </c>
      <c r="E2" t="s">
        <v>14</v>
      </c>
      <c r="F2" t="s">
        <v>14</v>
      </c>
      <c r="I2" t="s">
        <v>34</v>
      </c>
      <c r="J2">
        <f>AVERAGE(E11,E19,E3)</f>
        <v>2.25</v>
      </c>
      <c r="K2">
        <f>AVERAGE(F3,F11,F19)</f>
        <v>3.5131470194628585</v>
      </c>
    </row>
    <row r="3" spans="1:11" x14ac:dyDescent="0.3">
      <c r="A3" t="s">
        <v>34</v>
      </c>
      <c r="B3" t="s">
        <v>40</v>
      </c>
      <c r="D3">
        <v>1.57</v>
      </c>
      <c r="E3">
        <f>$D$6-D3</f>
        <v>2.0199999999999996</v>
      </c>
      <c r="F3">
        <f>SQRT($D$6^2-D3^2)</f>
        <v>3.228498102833576</v>
      </c>
      <c r="I3" t="s">
        <v>35</v>
      </c>
      <c r="J3">
        <f>AVERAGE(E12,E20,E7)</f>
        <v>1.7233333333333336</v>
      </c>
      <c r="K3">
        <f>AVERAGE(F4,F12,F20)</f>
        <v>3.3906156911687702</v>
      </c>
    </row>
    <row r="4" spans="1:11" x14ac:dyDescent="0.3">
      <c r="A4" t="s">
        <v>35</v>
      </c>
      <c r="B4" t="s">
        <v>40</v>
      </c>
      <c r="D4">
        <v>1.75</v>
      </c>
      <c r="E4">
        <f t="shared" ref="E4:E8" si="0">$D$6-D4</f>
        <v>1.8399999999999999</v>
      </c>
      <c r="F4">
        <f t="shared" ref="F4:F7" si="1">SQRT($D$6^2-D4^2)</f>
        <v>3.1345813117544101</v>
      </c>
      <c r="I4" t="s">
        <v>36</v>
      </c>
      <c r="J4">
        <f>AVERAGE(E13,E22)</f>
        <v>0.72500000000000009</v>
      </c>
      <c r="K4">
        <f>AVERAGE(F5,F13)</f>
        <v>2.8867742307989239</v>
      </c>
    </row>
    <row r="5" spans="1:11" x14ac:dyDescent="0.3">
      <c r="A5" t="s">
        <v>36</v>
      </c>
      <c r="B5" t="s">
        <v>40</v>
      </c>
      <c r="D5">
        <v>1.82</v>
      </c>
      <c r="E5">
        <f t="shared" si="0"/>
        <v>1.7699999999999998</v>
      </c>
      <c r="F5">
        <f t="shared" si="1"/>
        <v>3.094462796674085</v>
      </c>
      <c r="I5" t="s">
        <v>37</v>
      </c>
      <c r="J5">
        <f>AVERAGE(E14,E22,E6)</f>
        <v>0</v>
      </c>
      <c r="K5">
        <f>AVERAGE(F7,F15,F23)</f>
        <v>2.5648669116784339</v>
      </c>
    </row>
    <row r="6" spans="1:11" x14ac:dyDescent="0.3">
      <c r="A6" t="s">
        <v>37</v>
      </c>
      <c r="B6" t="s">
        <v>40</v>
      </c>
      <c r="D6">
        <v>3.59</v>
      </c>
      <c r="E6">
        <f t="shared" si="0"/>
        <v>0</v>
      </c>
      <c r="F6">
        <f t="shared" si="1"/>
        <v>0</v>
      </c>
      <c r="I6" t="s">
        <v>38</v>
      </c>
      <c r="J6">
        <f>AVERAGE(E15,E23,E7)</f>
        <v>0.9766666666666669</v>
      </c>
      <c r="K6">
        <f t="shared" ref="K6" si="2">AVERAGE(F7,F15,F23)</f>
        <v>2.5648669116784339</v>
      </c>
    </row>
    <row r="7" spans="1:11" x14ac:dyDescent="0.3">
      <c r="A7" t="s">
        <v>38</v>
      </c>
      <c r="B7" t="s">
        <v>40</v>
      </c>
      <c r="D7">
        <v>2.88</v>
      </c>
      <c r="E7">
        <f t="shared" si="0"/>
        <v>0.71</v>
      </c>
      <c r="F7">
        <f t="shared" si="1"/>
        <v>2.1432918606666709</v>
      </c>
      <c r="I7" t="s">
        <v>39</v>
      </c>
      <c r="J7">
        <f>AVERAGE(E16,E24,E8)</f>
        <v>0.69333333333333347</v>
      </c>
      <c r="K7">
        <f>AVERAGE(F16,F24)</f>
        <v>2.7825167988007071</v>
      </c>
    </row>
    <row r="8" spans="1:11" x14ac:dyDescent="0.3">
      <c r="A8" t="s">
        <v>39</v>
      </c>
      <c r="B8" t="s">
        <v>40</v>
      </c>
      <c r="D8">
        <v>3.8</v>
      </c>
      <c r="E8">
        <f t="shared" si="0"/>
        <v>-0.20999999999999996</v>
      </c>
      <c r="F8" t="e">
        <f>SQRT($D$6^2-D8^2)</f>
        <v>#NUM!</v>
      </c>
    </row>
    <row r="10" spans="1:11" x14ac:dyDescent="0.3">
      <c r="I10" t="s">
        <v>44</v>
      </c>
      <c r="J10" t="s">
        <v>46</v>
      </c>
      <c r="K10" t="s">
        <v>59</v>
      </c>
    </row>
    <row r="11" spans="1:11" x14ac:dyDescent="0.3">
      <c r="A11" t="s">
        <v>34</v>
      </c>
      <c r="B11" t="s">
        <v>41</v>
      </c>
      <c r="D11">
        <v>1.61</v>
      </c>
      <c r="E11">
        <f>$D$14-D11</f>
        <v>1.59</v>
      </c>
      <c r="F11">
        <f>SQRT($D$17^2-D11^2)</f>
        <v>2.7654836828301845</v>
      </c>
      <c r="I11" t="s">
        <v>34</v>
      </c>
      <c r="J11">
        <v>1.59</v>
      </c>
      <c r="K11">
        <f>SQRT($D$14^2-D11^2)/2.35</f>
        <v>1.1768015671617806</v>
      </c>
    </row>
    <row r="12" spans="1:11" x14ac:dyDescent="0.3">
      <c r="A12" t="s">
        <v>35</v>
      </c>
      <c r="B12" t="s">
        <v>41</v>
      </c>
      <c r="D12">
        <v>2.1</v>
      </c>
      <c r="E12">
        <f t="shared" ref="E12:E16" si="3">$D$14-D12</f>
        <v>1.1000000000000001</v>
      </c>
      <c r="F12">
        <f t="shared" ref="F12:F16" si="4">SQRT($D$17^2-D12^2)</f>
        <v>2.4145392935299275</v>
      </c>
      <c r="I12" t="s">
        <v>35</v>
      </c>
      <c r="J12">
        <v>1.1000000000000001</v>
      </c>
      <c r="K12">
        <f t="shared" ref="K12:K16" si="5">SQRT($D$14^2-D12^2)/2.35</f>
        <v>1.0274635291616712</v>
      </c>
    </row>
    <row r="13" spans="1:11" x14ac:dyDescent="0.3">
      <c r="A13" t="s">
        <v>36</v>
      </c>
      <c r="B13" t="s">
        <v>41</v>
      </c>
      <c r="D13">
        <v>1.75</v>
      </c>
      <c r="E13">
        <f t="shared" si="3"/>
        <v>1.4500000000000002</v>
      </c>
      <c r="F13">
        <f t="shared" si="4"/>
        <v>2.6790856649237633</v>
      </c>
      <c r="I13" t="s">
        <v>36</v>
      </c>
      <c r="J13">
        <v>1.4500000000000002</v>
      </c>
      <c r="K13">
        <f t="shared" si="5"/>
        <v>1.1400364531590481</v>
      </c>
    </row>
    <row r="14" spans="1:11" x14ac:dyDescent="0.3">
      <c r="A14" t="s">
        <v>37</v>
      </c>
      <c r="B14" t="s">
        <v>41</v>
      </c>
      <c r="D14">
        <v>3.2</v>
      </c>
      <c r="E14">
        <f t="shared" si="3"/>
        <v>0</v>
      </c>
      <c r="F14">
        <f t="shared" si="4"/>
        <v>0</v>
      </c>
      <c r="I14" t="s">
        <v>37</v>
      </c>
      <c r="J14">
        <v>0</v>
      </c>
      <c r="K14">
        <f t="shared" si="5"/>
        <v>0</v>
      </c>
    </row>
    <row r="15" spans="1:11" x14ac:dyDescent="0.3">
      <c r="A15" t="s">
        <v>38</v>
      </c>
      <c r="B15" t="s">
        <v>41</v>
      </c>
      <c r="D15">
        <v>2.25</v>
      </c>
      <c r="E15">
        <f t="shared" si="3"/>
        <v>0.95000000000000018</v>
      </c>
      <c r="F15">
        <f t="shared" si="4"/>
        <v>2.2754120505965512</v>
      </c>
      <c r="I15" t="s">
        <v>38</v>
      </c>
      <c r="J15">
        <v>0.95000000000000018</v>
      </c>
      <c r="K15">
        <f t="shared" si="5"/>
        <v>0.96826044706236214</v>
      </c>
    </row>
    <row r="16" spans="1:11" x14ac:dyDescent="0.3">
      <c r="A16" t="s">
        <v>39</v>
      </c>
      <c r="B16" t="s">
        <v>41</v>
      </c>
      <c r="D16">
        <v>2</v>
      </c>
      <c r="E16">
        <f t="shared" si="3"/>
        <v>1.2000000000000002</v>
      </c>
      <c r="F16">
        <f t="shared" si="4"/>
        <v>2.4979991993593598</v>
      </c>
      <c r="I16" t="s">
        <v>39</v>
      </c>
      <c r="J16">
        <v>1.2000000000000002</v>
      </c>
      <c r="K16">
        <f t="shared" si="5"/>
        <v>1.0629783827061106</v>
      </c>
    </row>
    <row r="17" spans="1:6" x14ac:dyDescent="0.3">
      <c r="C17" t="s">
        <v>45</v>
      </c>
      <c r="D17">
        <f>MAX(D11:D16)</f>
        <v>3.2</v>
      </c>
    </row>
    <row r="19" spans="1:6" x14ac:dyDescent="0.3">
      <c r="A19" t="s">
        <v>34</v>
      </c>
      <c r="B19" t="s">
        <v>42</v>
      </c>
      <c r="D19">
        <v>1.72</v>
      </c>
      <c r="E19">
        <f>$D$22-D19</f>
        <v>3.1400000000000006</v>
      </c>
      <c r="F19">
        <f>SQRT($D$25^2-D19^2)</f>
        <v>4.5454592727248144</v>
      </c>
    </row>
    <row r="20" spans="1:6" x14ac:dyDescent="0.3">
      <c r="A20" t="s">
        <v>35</v>
      </c>
      <c r="B20" t="s">
        <v>42</v>
      </c>
      <c r="D20">
        <v>1.5</v>
      </c>
      <c r="E20">
        <f t="shared" ref="E20:E24" si="6">$D$22-D20</f>
        <v>3.3600000000000003</v>
      </c>
      <c r="F20">
        <f>SQRT($D$25^2-D20^2)</f>
        <v>4.6227264682219733</v>
      </c>
    </row>
    <row r="21" spans="1:6" x14ac:dyDescent="0.3">
      <c r="A21" t="s">
        <v>36</v>
      </c>
      <c r="B21" t="s">
        <v>41</v>
      </c>
      <c r="D21">
        <v>0</v>
      </c>
      <c r="E21">
        <v>0</v>
      </c>
      <c r="F21">
        <v>0</v>
      </c>
    </row>
    <row r="22" spans="1:6" x14ac:dyDescent="0.3">
      <c r="A22" t="s">
        <v>37</v>
      </c>
      <c r="B22" t="s">
        <v>42</v>
      </c>
      <c r="D22">
        <v>4.8600000000000003</v>
      </c>
      <c r="E22">
        <f t="shared" si="6"/>
        <v>0</v>
      </c>
      <c r="F22">
        <f>SQRT($D$25^2-D22^2)</f>
        <v>0</v>
      </c>
    </row>
    <row r="23" spans="1:6" x14ac:dyDescent="0.3">
      <c r="A23" t="s">
        <v>38</v>
      </c>
      <c r="B23" t="s">
        <v>42</v>
      </c>
      <c r="D23">
        <v>3.59</v>
      </c>
      <c r="E23">
        <f t="shared" si="6"/>
        <v>1.2700000000000005</v>
      </c>
      <c r="F23">
        <f>SQRT($D$25^2-D23^2)</f>
        <v>3.2758968237720798</v>
      </c>
    </row>
    <row r="24" spans="1:6" x14ac:dyDescent="0.3">
      <c r="A24" t="s">
        <v>39</v>
      </c>
      <c r="B24" t="s">
        <v>42</v>
      </c>
      <c r="D24">
        <v>3.77</v>
      </c>
      <c r="E24">
        <f t="shared" si="6"/>
        <v>1.0900000000000003</v>
      </c>
      <c r="F24">
        <f>SQRT($D$25^2-D24^2)</f>
        <v>3.0670343982420545</v>
      </c>
    </row>
    <row r="25" spans="1:6" x14ac:dyDescent="0.3">
      <c r="C25" t="s">
        <v>45</v>
      </c>
      <c r="D25">
        <f>MAX(D18:D24)</f>
        <v>4.8600000000000003</v>
      </c>
    </row>
  </sheetData>
  <sortState xmlns:xlrd2="http://schemas.microsoft.com/office/spreadsheetml/2017/richdata2" ref="A3:F31">
    <sortCondition ref="B3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atvphot</vt:lpstr>
      <vt:lpstr>notes for astropy</vt:lpstr>
      <vt:lpstr>star_sorted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Watson</dc:creator>
  <cp:lastModifiedBy>Adam Rubinstein</cp:lastModifiedBy>
  <dcterms:created xsi:type="dcterms:W3CDTF">2022-08-09T21:30:43Z</dcterms:created>
  <dcterms:modified xsi:type="dcterms:W3CDTF">2022-08-11T02:49:01Z</dcterms:modified>
</cp:coreProperties>
</file>