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uofr-my.sharepoint.com/personal/arubinst_ur_rochester_edu/Documents/Documents/UofR_Grad/Research/Images and Image Analysis/Image Analysis/line_ratio_hist/"/>
    </mc:Choice>
  </mc:AlternateContent>
  <xr:revisionPtr revIDLastSave="64" documentId="11_BEB7B321187554A8328EBFBE12B70CD3CAF55E5D" xr6:coauthVersionLast="47" xr6:coauthVersionMax="47" xr10:uidLastSave="{9AC3567C-D25D-49C6-A2AB-CC6EEE227135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I15" i="1"/>
  <c r="H15" i="1"/>
  <c r="E15" i="1"/>
  <c r="E14" i="1"/>
  <c r="F14" i="1" s="1"/>
  <c r="H14" i="1"/>
  <c r="I14" i="1"/>
  <c r="E2" i="1"/>
  <c r="E3" i="1"/>
  <c r="E5" i="1"/>
  <c r="E7" i="1"/>
  <c r="E8" i="1"/>
  <c r="E10" i="1"/>
  <c r="E12" i="1"/>
  <c r="E13" i="1"/>
  <c r="F2" i="1"/>
  <c r="H2" i="1" l="1"/>
  <c r="F13" i="1" l="1"/>
  <c r="F3" i="1"/>
  <c r="F5" i="1"/>
  <c r="I2" i="1"/>
  <c r="H5" i="1"/>
  <c r="I5" i="1" s="1"/>
  <c r="H7" i="1"/>
  <c r="I7" i="1" s="1"/>
  <c r="H8" i="1"/>
  <c r="I8" i="1"/>
  <c r="H10" i="1"/>
  <c r="I10" i="1" s="1"/>
  <c r="H12" i="1"/>
  <c r="I12" i="1" s="1"/>
  <c r="H13" i="1"/>
  <c r="I13" i="1"/>
  <c r="F7" i="1"/>
  <c r="F8" i="1"/>
  <c r="F10" i="1"/>
  <c r="F12" i="1"/>
  <c r="I3" i="1"/>
  <c r="H3" i="1"/>
</calcChain>
</file>

<file path=xl/sharedStrings.xml><?xml version="1.0" encoding="utf-8"?>
<sst xmlns="http://schemas.openxmlformats.org/spreadsheetml/2006/main" count="46" uniqueCount="38">
  <si>
    <t>HH</t>
  </si>
  <si>
    <t>RA</t>
  </si>
  <si>
    <t>Dec</t>
  </si>
  <si>
    <t>3:29:11.475</t>
  </si>
  <si>
    <t>+31:18:34.94</t>
  </si>
  <si>
    <t>+31:12:51.91</t>
  </si>
  <si>
    <t>+31:07:06.97</t>
  </si>
  <si>
    <t>+31:08:02.54</t>
  </si>
  <si>
    <t>+31:09:11.92</t>
  </si>
  <si>
    <t>+31:07:38.62</t>
  </si>
  <si>
    <t>+31:05:39.72</t>
  </si>
  <si>
    <t>+31:09:37.66</t>
  </si>
  <si>
    <t>3:29:20.414</t>
  </si>
  <si>
    <t>3:28:47.522</t>
  </si>
  <si>
    <t>3:28:58.941</t>
  </si>
  <si>
    <t>3:29:08.537</t>
  </si>
  <si>
    <t>3:29:26.407</t>
  </si>
  <si>
    <t>3:28:45.055</t>
  </si>
  <si>
    <t>3:28:50.607</t>
  </si>
  <si>
    <t>H-band continuum (WFCM/UKIDDSS)</t>
  </si>
  <si>
    <t>1.64 HST Dash mode</t>
  </si>
  <si>
    <t>WFCM Conversion</t>
  </si>
  <si>
    <t>Dash mode conversion</t>
  </si>
  <si>
    <t>converted H</t>
  </si>
  <si>
    <t>converted 1.64</t>
  </si>
  <si>
    <t>UNDETECTED</t>
  </si>
  <si>
    <t>n/A</t>
  </si>
  <si>
    <t>[skip 7-11, 12]</t>
  </si>
  <si>
    <t>Important</t>
  </si>
  <si>
    <t>6 (lower knot)</t>
  </si>
  <si>
    <t>TEST JANSKY (HH5)</t>
  </si>
  <si>
    <t>(likely off map?)</t>
  </si>
  <si>
    <t>3:28:49.6001</t>
  </si>
  <si>
    <t>+31:01:16.000</t>
  </si>
  <si>
    <t>looks like a star?</t>
  </si>
  <si>
    <t>3:29:20.4240</t>
  </si>
  <si>
    <t>+31:18:34.250</t>
  </si>
  <si>
    <t>(JY HH16?)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</si>
</sst>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16" sqref="C16"/>
    </sheetView>
  </sheetViews>
  <sheetFormatPr defaultRowHeight="14.4" x14ac:dyDescent="0.3"/>
  <cols>
    <col min="2" max="2" width="10.6640625" style="1" bestFit="1" customWidth="1"/>
    <col min="3" max="3" width="11.6640625" style="1" bestFit="1" customWidth="1"/>
    <col min="4" max="4" width="33.33203125" bestFit="1" customWidth="1"/>
    <col min="5" max="5" width="16.109375" bestFit="1" customWidth="1"/>
    <col min="6" max="6" width="12" bestFit="1" customWidth="1"/>
    <col min="7" max="7" width="17.88671875" bestFit="1" customWidth="1"/>
    <col min="8" max="8" width="19.6640625" bestFit="1" customWidth="1"/>
    <col min="9" max="9" width="13.33203125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t="s">
        <v>19</v>
      </c>
      <c r="E1" t="s">
        <v>21</v>
      </c>
      <c r="F1" s="4" t="s">
        <v>23</v>
      </c>
      <c r="G1" t="s">
        <v>20</v>
      </c>
      <c r="H1" t="s">
        <v>22</v>
      </c>
      <c r="I1" s="4" t="s">
        <v>24</v>
      </c>
    </row>
    <row r="2" spans="1:9" x14ac:dyDescent="0.3">
      <c r="A2">
        <v>5</v>
      </c>
      <c r="B2" s="2" t="s">
        <v>12</v>
      </c>
      <c r="C2" s="2" t="s">
        <v>5</v>
      </c>
      <c r="D2">
        <v>140389.39000000001</v>
      </c>
      <c r="E2">
        <f>0.01442*0.000001*1E-23*30000000000*0.292*0.0001/(1.6313*0.0001)^2</f>
        <v>4.7468083120431755E-18</v>
      </c>
      <c r="F2" s="4">
        <f>D2*E2</f>
        <v>6.6640152337467112E-13</v>
      </c>
      <c r="G2">
        <v>1065.5170000000001</v>
      </c>
      <c r="H2" s="3">
        <f>2.7760207E-19*700.065429999999</f>
        <v>1.9433961250343979E-16</v>
      </c>
      <c r="I2" s="5">
        <f>G2*H2</f>
        <v>2.0707216089582768E-13</v>
      </c>
    </row>
    <row r="3" spans="1:9" x14ac:dyDescent="0.3">
      <c r="A3" t="s">
        <v>29</v>
      </c>
      <c r="B3" s="2" t="s">
        <v>3</v>
      </c>
      <c r="C3" s="2" t="s">
        <v>4</v>
      </c>
      <c r="D3">
        <v>127000</v>
      </c>
      <c r="E3">
        <f>0.01442*0.000001*1E-23*30000000000*0.292*0.0001/(1.6313*0.0001)^2</f>
        <v>4.7468083120431755E-18</v>
      </c>
      <c r="F3" s="4">
        <f t="shared" ref="F3:F13" si="0">D3*E3</f>
        <v>6.0284465562948332E-13</v>
      </c>
      <c r="G3">
        <v>370.76600000000002</v>
      </c>
      <c r="H3" s="3">
        <f>2.7760207E-19*700.065429999999</f>
        <v>1.9433961250343979E-16</v>
      </c>
      <c r="I3" s="5">
        <f>G3*H3</f>
        <v>7.2054520769450358E-14</v>
      </c>
    </row>
    <row r="4" spans="1:9" x14ac:dyDescent="0.3">
      <c r="A4" t="s">
        <v>27</v>
      </c>
      <c r="B4" s="2"/>
      <c r="C4" s="2"/>
      <c r="F4" s="6"/>
      <c r="H4" s="3"/>
      <c r="I4" s="7"/>
    </row>
    <row r="5" spans="1:9" x14ac:dyDescent="0.3">
      <c r="A5">
        <v>13</v>
      </c>
      <c r="B5" s="2" t="s">
        <v>13</v>
      </c>
      <c r="C5" s="2" t="s">
        <v>6</v>
      </c>
      <c r="D5" t="s">
        <v>25</v>
      </c>
      <c r="E5">
        <f>0.01442*0.000001*1E-23*30000000000*0.292*0.0001/(1.6313*0.0001)^2</f>
        <v>4.7468083120431755E-18</v>
      </c>
      <c r="F5" s="6" t="e">
        <f t="shared" si="0"/>
        <v>#VALUE!</v>
      </c>
      <c r="G5" t="s">
        <v>26</v>
      </c>
      <c r="H5" s="3">
        <f t="shared" ref="H5:H13" si="1">2.7760207E-19*700.065429999999</f>
        <v>1.9433961250343979E-16</v>
      </c>
      <c r="I5" s="7" t="e">
        <f t="shared" ref="I5:I13" si="2">G5*H5</f>
        <v>#VALUE!</v>
      </c>
    </row>
    <row r="6" spans="1:9" x14ac:dyDescent="0.3">
      <c r="A6">
        <v>14</v>
      </c>
      <c r="B6" s="2" t="s">
        <v>32</v>
      </c>
      <c r="C6" s="2" t="s">
        <v>33</v>
      </c>
      <c r="D6" t="s">
        <v>31</v>
      </c>
      <c r="F6" s="6"/>
      <c r="H6" s="3"/>
      <c r="I6" s="7"/>
    </row>
    <row r="7" spans="1:9" x14ac:dyDescent="0.3">
      <c r="A7">
        <v>15</v>
      </c>
      <c r="B7" s="2" t="s">
        <v>14</v>
      </c>
      <c r="C7" s="2" t="s">
        <v>7</v>
      </c>
      <c r="D7" t="s">
        <v>25</v>
      </c>
      <c r="E7">
        <f>0.01442*0.000001*1E-23*30000000000*0.292*0.0001/(1.6313*0.0001)^2</f>
        <v>4.7468083120431755E-18</v>
      </c>
      <c r="F7" s="6" t="e">
        <f t="shared" si="0"/>
        <v>#VALUE!</v>
      </c>
      <c r="G7" t="s">
        <v>26</v>
      </c>
      <c r="H7" s="3">
        <f t="shared" si="1"/>
        <v>1.9433961250343979E-16</v>
      </c>
      <c r="I7" s="7" t="e">
        <f t="shared" si="2"/>
        <v>#VALUE!</v>
      </c>
    </row>
    <row r="8" spans="1:9" x14ac:dyDescent="0.3">
      <c r="A8">
        <v>16</v>
      </c>
      <c r="B8" s="2" t="s">
        <v>15</v>
      </c>
      <c r="C8" s="2" t="s">
        <v>8</v>
      </c>
      <c r="D8">
        <v>206229</v>
      </c>
      <c r="E8">
        <f>0.01442*0.000001*1E-23*30000000000*0.292*0.0001/(1.6313*0.0001)^2</f>
        <v>4.7468083120431755E-18</v>
      </c>
      <c r="F8" s="4">
        <f t="shared" si="0"/>
        <v>9.7892953138435211E-13</v>
      </c>
      <c r="G8">
        <v>668.50800000000004</v>
      </c>
      <c r="H8" s="3">
        <f t="shared" si="1"/>
        <v>1.9433961250343979E-16</v>
      </c>
      <c r="I8" s="5">
        <f t="shared" si="2"/>
        <v>1.2991758567544953E-13</v>
      </c>
    </row>
    <row r="9" spans="1:9" x14ac:dyDescent="0.3">
      <c r="A9">
        <v>17</v>
      </c>
      <c r="B9" s="2" t="s">
        <v>35</v>
      </c>
      <c r="C9" s="2" t="s">
        <v>36</v>
      </c>
      <c r="D9" t="s">
        <v>34</v>
      </c>
      <c r="F9" s="6"/>
      <c r="H9" s="3"/>
      <c r="I9" s="7"/>
    </row>
    <row r="10" spans="1:9" x14ac:dyDescent="0.3">
      <c r="A10">
        <v>18</v>
      </c>
      <c r="B10" s="2" t="s">
        <v>16</v>
      </c>
      <c r="C10" s="1" t="s">
        <v>9</v>
      </c>
      <c r="D10" t="s">
        <v>25</v>
      </c>
      <c r="E10">
        <f>0.01442*0.000001*1E-23*30000000000*0.292*0.0001/(1.6313*0.0001)^2</f>
        <v>4.7468083120431755E-18</v>
      </c>
      <c r="F10" s="6" t="e">
        <f t="shared" si="0"/>
        <v>#VALUE!</v>
      </c>
      <c r="G10" t="s">
        <v>26</v>
      </c>
      <c r="H10" s="3">
        <f t="shared" si="1"/>
        <v>1.9433961250343979E-16</v>
      </c>
      <c r="I10" s="7" t="e">
        <f t="shared" si="2"/>
        <v>#VALUE!</v>
      </c>
    </row>
    <row r="11" spans="1:9" x14ac:dyDescent="0.3">
      <c r="A11">
        <v>19</v>
      </c>
      <c r="B11" s="2" t="s">
        <v>28</v>
      </c>
      <c r="F11" s="6"/>
      <c r="H11" s="3"/>
      <c r="I11" s="7"/>
    </row>
    <row r="12" spans="1:9" x14ac:dyDescent="0.3">
      <c r="A12">
        <v>340</v>
      </c>
      <c r="B12" s="2" t="s">
        <v>17</v>
      </c>
      <c r="C12" s="2" t="s">
        <v>10</v>
      </c>
      <c r="D12" t="s">
        <v>25</v>
      </c>
      <c r="E12">
        <f>0.01442*0.000001*1E-23*30000000000*0.292*0.0001/(1.6313*0.0001)^2</f>
        <v>4.7468083120431755E-18</v>
      </c>
      <c r="F12" s="6" t="e">
        <f t="shared" si="0"/>
        <v>#VALUE!</v>
      </c>
      <c r="G12" t="s">
        <v>26</v>
      </c>
      <c r="H12" s="3">
        <f t="shared" si="1"/>
        <v>1.9433961250343979E-16</v>
      </c>
      <c r="I12" s="7" t="e">
        <f t="shared" si="2"/>
        <v>#VALUE!</v>
      </c>
    </row>
    <row r="13" spans="1:9" x14ac:dyDescent="0.3">
      <c r="A13">
        <v>341</v>
      </c>
      <c r="B13" s="2" t="s">
        <v>18</v>
      </c>
      <c r="C13" s="2" t="s">
        <v>11</v>
      </c>
      <c r="D13" t="s">
        <v>25</v>
      </c>
      <c r="E13">
        <f>0.01442*0.000001*1E-23*30000000000*0.292*0.0001/(1.6313*0.0001)^2</f>
        <v>4.7468083120431755E-18</v>
      </c>
      <c r="F13" s="6" t="e">
        <f t="shared" si="0"/>
        <v>#VALUE!</v>
      </c>
      <c r="G13" t="s">
        <v>26</v>
      </c>
      <c r="H13" s="3">
        <f t="shared" si="1"/>
        <v>1.9433961250343979E-16</v>
      </c>
      <c r="I13" s="7" t="e">
        <f t="shared" si="2"/>
        <v>#VALUE!</v>
      </c>
    </row>
    <row r="14" spans="1:9" x14ac:dyDescent="0.3">
      <c r="A14" t="s">
        <v>30</v>
      </c>
      <c r="D14">
        <v>140389.39000000001</v>
      </c>
      <c r="E14">
        <f>0.01442*0.000001</f>
        <v>1.4419999999999999E-8</v>
      </c>
      <c r="F14" s="4">
        <f>D14*E14</f>
        <v>2.0244150038000001E-3</v>
      </c>
      <c r="G14">
        <v>1065.5170000000001</v>
      </c>
      <c r="H14" s="3">
        <f>0.000002491583</f>
        <v>2.4915830000000002E-6</v>
      </c>
      <c r="I14" s="5">
        <f>G14*H14</f>
        <v>2.6548240434110001E-3</v>
      </c>
    </row>
    <row r="15" spans="1:9" x14ac:dyDescent="0.3">
      <c r="A15" s="1" t="s">
        <v>37</v>
      </c>
      <c r="D15">
        <v>328703.07</v>
      </c>
      <c r="E15">
        <f>0.01442*0.000001</f>
        <v>1.4419999999999999E-8</v>
      </c>
      <c r="F15" s="4">
        <f>D15*E15</f>
        <v>4.7398982693999999E-3</v>
      </c>
      <c r="G15">
        <v>1178.9469999999999</v>
      </c>
      <c r="H15" s="3">
        <f>0.000002491583</f>
        <v>2.4915830000000002E-6</v>
      </c>
      <c r="I15" s="5">
        <f>G15*H15</f>
        <v>2.937444303101E-3</v>
      </c>
    </row>
    <row r="17" spans="6:6" x14ac:dyDescent="0.3">
      <c r="F17" s="8"/>
    </row>
    <row r="18" spans="6:6" x14ac:dyDescent="0.3">
      <c r="F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Adam2</dc:creator>
  <cp:lastModifiedBy>Adam Rubinstein</cp:lastModifiedBy>
  <dcterms:created xsi:type="dcterms:W3CDTF">2021-03-19T15:16:28Z</dcterms:created>
  <dcterms:modified xsi:type="dcterms:W3CDTF">2022-07-20T19:47:57Z</dcterms:modified>
</cp:coreProperties>
</file>