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am2\OneDrive - University of Rochester\Documents\UofR_Grad\Research\Images and Image Analysis\Image Analysis\line_ratio_hist\HH6\"/>
    </mc:Choice>
  </mc:AlternateContent>
  <bookViews>
    <workbookView xWindow="0" yWindow="0" windowWidth="23040" windowHeight="9384"/>
  </bookViews>
  <sheets>
    <sheet name="Spitzer Units" sheetId="3" r:id="rId1"/>
    <sheet name="126vs164" sheetId="1" r:id="rId2"/>
    <sheet name="HST Values" sheetId="2" r:id="rId3"/>
    <sheet name="Spitzer Values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G2" i="3"/>
  <c r="E12" i="2"/>
  <c r="F23" i="5" l="1"/>
  <c r="F19" i="5"/>
  <c r="F11" i="5"/>
  <c r="F7" i="5"/>
  <c r="R16" i="3"/>
  <c r="S16" i="3" s="1"/>
  <c r="L16" i="3"/>
  <c r="M16" i="3" s="1"/>
  <c r="Y5" i="3"/>
  <c r="X5" i="3"/>
  <c r="R5" i="3"/>
  <c r="S5" i="3" s="1"/>
  <c r="L5" i="3"/>
  <c r="M5" i="3" s="1"/>
  <c r="F12" i="2" l="1"/>
  <c r="F9" i="2"/>
  <c r="F6" i="2"/>
  <c r="E18" i="1"/>
  <c r="K5" i="1"/>
  <c r="J5" i="1"/>
  <c r="E5" i="1"/>
  <c r="D15" i="5" l="1"/>
  <c r="E15" i="5"/>
  <c r="G15" i="5"/>
  <c r="H15" i="5"/>
  <c r="I15" i="5"/>
  <c r="C15" i="5"/>
  <c r="D23" i="5" l="1"/>
  <c r="E23" i="5"/>
  <c r="G23" i="5"/>
  <c r="H23" i="5"/>
  <c r="I23" i="5"/>
  <c r="C23" i="5"/>
  <c r="D11" i="5"/>
  <c r="E11" i="5"/>
  <c r="G11" i="5"/>
  <c r="H11" i="5"/>
  <c r="I11" i="5"/>
  <c r="C11" i="5"/>
  <c r="D31" i="5" l="1"/>
  <c r="E31" i="5"/>
  <c r="G31" i="5"/>
  <c r="H31" i="5"/>
  <c r="I31" i="5"/>
  <c r="C31" i="5"/>
  <c r="D19" i="5"/>
  <c r="E19" i="5"/>
  <c r="G19" i="5"/>
  <c r="H19" i="5"/>
  <c r="I19" i="5"/>
  <c r="C19" i="5"/>
  <c r="D7" i="5"/>
  <c r="E7" i="5"/>
  <c r="G7" i="5"/>
  <c r="H7" i="5"/>
  <c r="I7" i="5"/>
  <c r="C7" i="5"/>
  <c r="L54" i="3" l="1"/>
  <c r="M54" i="3" s="1"/>
  <c r="L53" i="3"/>
  <c r="M53" i="3" s="1"/>
  <c r="L52" i="3"/>
  <c r="M52" i="3" s="1"/>
  <c r="L51" i="3"/>
  <c r="M51" i="3" s="1"/>
  <c r="L50" i="3"/>
  <c r="M50" i="3" s="1"/>
  <c r="L48" i="3"/>
  <c r="M48" i="3" s="1"/>
  <c r="L47" i="3"/>
  <c r="M47" i="3" s="1"/>
  <c r="X43" i="3"/>
  <c r="Y43" i="3" s="1"/>
  <c r="X42" i="3"/>
  <c r="Y42" i="3" s="1"/>
  <c r="X41" i="3"/>
  <c r="Y41" i="3" s="1"/>
  <c r="X40" i="3"/>
  <c r="Y40" i="3" s="1"/>
  <c r="X39" i="3"/>
  <c r="Y39" i="3" s="1"/>
  <c r="X37" i="3"/>
  <c r="Y37" i="3" s="1"/>
  <c r="X36" i="3"/>
  <c r="Y36" i="3" s="1"/>
  <c r="R43" i="3"/>
  <c r="S43" i="3" s="1"/>
  <c r="R42" i="3"/>
  <c r="S42" i="3" s="1"/>
  <c r="R41" i="3"/>
  <c r="S41" i="3" s="1"/>
  <c r="R40" i="3"/>
  <c r="S40" i="3" s="1"/>
  <c r="R39" i="3"/>
  <c r="S39" i="3" s="1"/>
  <c r="R37" i="3"/>
  <c r="S37" i="3" s="1"/>
  <c r="R36" i="3"/>
  <c r="S36" i="3" s="1"/>
  <c r="L43" i="3"/>
  <c r="M43" i="3" s="1"/>
  <c r="L42" i="3"/>
  <c r="M42" i="3" s="1"/>
  <c r="L41" i="3"/>
  <c r="M41" i="3" s="1"/>
  <c r="L40" i="3"/>
  <c r="M40" i="3" s="1"/>
  <c r="L39" i="3"/>
  <c r="M39" i="3" s="1"/>
  <c r="L37" i="3"/>
  <c r="M37" i="3" s="1"/>
  <c r="L36" i="3"/>
  <c r="M36" i="3" s="1"/>
  <c r="X32" i="3"/>
  <c r="Y32" i="3" s="1"/>
  <c r="X31" i="3"/>
  <c r="Y31" i="3" s="1"/>
  <c r="X30" i="3"/>
  <c r="Y30" i="3" s="1"/>
  <c r="X29" i="3"/>
  <c r="Y29" i="3" s="1"/>
  <c r="X28" i="3"/>
  <c r="Y28" i="3" s="1"/>
  <c r="X26" i="3"/>
  <c r="Y26" i="3" s="1"/>
  <c r="X25" i="3"/>
  <c r="Y25" i="3" s="1"/>
  <c r="R32" i="3"/>
  <c r="S32" i="3" s="1"/>
  <c r="R31" i="3"/>
  <c r="S31" i="3" s="1"/>
  <c r="R30" i="3"/>
  <c r="S30" i="3" s="1"/>
  <c r="R29" i="3"/>
  <c r="S29" i="3" s="1"/>
  <c r="R28" i="3"/>
  <c r="S28" i="3" s="1"/>
  <c r="R26" i="3"/>
  <c r="S26" i="3" s="1"/>
  <c r="R25" i="3"/>
  <c r="S25" i="3" s="1"/>
  <c r="L32" i="3"/>
  <c r="M32" i="3" s="1"/>
  <c r="L31" i="3"/>
  <c r="M31" i="3" s="1"/>
  <c r="L30" i="3"/>
  <c r="M30" i="3" s="1"/>
  <c r="L29" i="3"/>
  <c r="M29" i="3" s="1"/>
  <c r="L28" i="3"/>
  <c r="M28" i="3" s="1"/>
  <c r="L26" i="3"/>
  <c r="M26" i="3" s="1"/>
  <c r="L25" i="3"/>
  <c r="M25" i="3" s="1"/>
  <c r="X21" i="3"/>
  <c r="Y21" i="3" s="1"/>
  <c r="X20" i="3"/>
  <c r="Y20" i="3" s="1"/>
  <c r="X19" i="3"/>
  <c r="Y19" i="3" s="1"/>
  <c r="X18" i="3"/>
  <c r="Y18" i="3" s="1"/>
  <c r="X17" i="3"/>
  <c r="Y17" i="3" s="1"/>
  <c r="X15" i="3"/>
  <c r="Y15" i="3" s="1"/>
  <c r="X14" i="3"/>
  <c r="Y14" i="3" s="1"/>
  <c r="R21" i="3"/>
  <c r="S21" i="3" s="1"/>
  <c r="R20" i="3"/>
  <c r="S20" i="3" s="1"/>
  <c r="R19" i="3"/>
  <c r="S19" i="3" s="1"/>
  <c r="R18" i="3"/>
  <c r="S18" i="3" s="1"/>
  <c r="R17" i="3"/>
  <c r="S17" i="3" s="1"/>
  <c r="R15" i="3"/>
  <c r="S15" i="3" s="1"/>
  <c r="R14" i="3"/>
  <c r="S14" i="3" s="1"/>
  <c r="L21" i="3"/>
  <c r="M21" i="3" s="1"/>
  <c r="L20" i="3"/>
  <c r="M20" i="3" s="1"/>
  <c r="L19" i="3"/>
  <c r="M19" i="3" s="1"/>
  <c r="L18" i="3"/>
  <c r="M18" i="3" s="1"/>
  <c r="L17" i="3"/>
  <c r="M17" i="3" s="1"/>
  <c r="L15" i="3"/>
  <c r="M15" i="3" s="1"/>
  <c r="L14" i="3"/>
  <c r="M14" i="3" s="1"/>
  <c r="X3" i="3"/>
  <c r="Y3" i="3" s="1"/>
  <c r="X10" i="3"/>
  <c r="Y10" i="3" s="1"/>
  <c r="X9" i="3"/>
  <c r="Y9" i="3" s="1"/>
  <c r="X8" i="3"/>
  <c r="Y8" i="3" s="1"/>
  <c r="X7" i="3"/>
  <c r="Y7" i="3" s="1"/>
  <c r="X6" i="3"/>
  <c r="Y6" i="3" s="1"/>
  <c r="X4" i="3"/>
  <c r="Y4" i="3" s="1"/>
  <c r="R10" i="3"/>
  <c r="S10" i="3" s="1"/>
  <c r="R9" i="3"/>
  <c r="S9" i="3" s="1"/>
  <c r="R8" i="3"/>
  <c r="S8" i="3" s="1"/>
  <c r="R7" i="3"/>
  <c r="S7" i="3" s="1"/>
  <c r="R6" i="3"/>
  <c r="S6" i="3" s="1"/>
  <c r="R4" i="3"/>
  <c r="S4" i="3" s="1"/>
  <c r="R3" i="3"/>
  <c r="S3" i="3" s="1"/>
  <c r="L4" i="3"/>
  <c r="M4" i="3" s="1"/>
  <c r="L6" i="3"/>
  <c r="M6" i="3" s="1"/>
  <c r="L7" i="3"/>
  <c r="M7" i="3" s="1"/>
  <c r="L8" i="3"/>
  <c r="M8" i="3" s="1"/>
  <c r="L9" i="3"/>
  <c r="M9" i="3" s="1"/>
  <c r="L10" i="3"/>
  <c r="M10" i="3" s="1"/>
  <c r="L3" i="3"/>
  <c r="M3" i="3" s="1"/>
  <c r="B18" i="3"/>
  <c r="F13" i="3" s="1"/>
  <c r="G13" i="3" s="1"/>
  <c r="D12" i="2"/>
  <c r="G12" i="2"/>
  <c r="H12" i="2"/>
  <c r="I12" i="2"/>
  <c r="C12" i="2"/>
  <c r="E23" i="1"/>
  <c r="E22" i="1"/>
  <c r="E21" i="1"/>
  <c r="E20" i="1"/>
  <c r="E19" i="1"/>
  <c r="E17" i="1"/>
  <c r="E16" i="1"/>
  <c r="F10" i="3" l="1"/>
  <c r="G10" i="3" s="1"/>
  <c r="F4" i="3"/>
  <c r="G4" i="3" s="1"/>
  <c r="F6" i="3"/>
  <c r="G6" i="3" s="1"/>
  <c r="F7" i="3"/>
  <c r="G7" i="3" s="1"/>
  <c r="F12" i="3"/>
  <c r="G12" i="3" s="1"/>
  <c r="F11" i="3"/>
  <c r="G11" i="3" s="1"/>
  <c r="F3" i="3"/>
  <c r="G3" i="3" s="1"/>
  <c r="F8" i="3"/>
  <c r="G8" i="3" s="1"/>
  <c r="F14" i="3"/>
  <c r="G14" i="3" s="1"/>
  <c r="F5" i="3"/>
  <c r="G5" i="3" s="1"/>
  <c r="F9" i="3"/>
  <c r="G9" i="3" s="1"/>
  <c r="D9" i="2"/>
  <c r="E9" i="2"/>
  <c r="G9" i="2"/>
  <c r="H9" i="2"/>
  <c r="I9" i="2"/>
  <c r="C9" i="2"/>
  <c r="D6" i="2"/>
  <c r="E6" i="2"/>
  <c r="G6" i="2"/>
  <c r="H6" i="2"/>
  <c r="I6" i="2"/>
  <c r="C6" i="2"/>
  <c r="J10" i="1" l="1"/>
  <c r="E10" i="1"/>
  <c r="K10" i="1" s="1"/>
  <c r="E9" i="1"/>
  <c r="K9" i="1" s="1"/>
  <c r="J9" i="1"/>
  <c r="J4" i="1"/>
  <c r="J6" i="1"/>
  <c r="K6" i="1" s="1"/>
  <c r="J7" i="1"/>
  <c r="J8" i="1"/>
  <c r="J3" i="1"/>
  <c r="E4" i="1"/>
  <c r="K4" i="1" s="1"/>
  <c r="E6" i="1"/>
  <c r="E7" i="1"/>
  <c r="E8" i="1"/>
  <c r="K8" i="1" s="1"/>
  <c r="E3" i="1"/>
  <c r="K3" i="1" s="1"/>
  <c r="K7" i="1" l="1"/>
</calcChain>
</file>

<file path=xl/sharedStrings.xml><?xml version="1.0" encoding="utf-8"?>
<sst xmlns="http://schemas.openxmlformats.org/spreadsheetml/2006/main" count="239" uniqueCount="96">
  <si>
    <t>HH Object</t>
  </si>
  <si>
    <t>photflam</t>
  </si>
  <si>
    <t>photbw</t>
  </si>
  <si>
    <t>sum</t>
  </si>
  <si>
    <t>Top</t>
  </si>
  <si>
    <t>Conversion</t>
  </si>
  <si>
    <t>126/164</t>
  </si>
  <si>
    <t>Region</t>
  </si>
  <si>
    <t>1.26/1.64</t>
  </si>
  <si>
    <t>A_V</t>
  </si>
  <si>
    <t>---</t>
  </si>
  <si>
    <t>[Fe II] 1.257 Correction</t>
  </si>
  <si>
    <t>[Fe II] 1.644 Correction</t>
  </si>
  <si>
    <t>[Fe II] 1.257 Flux</t>
  </si>
  <si>
    <t>[Fe II] 1.644 Flux</t>
  </si>
  <si>
    <t>Fe II 1.26 converted sum</t>
  </si>
  <si>
    <t>Fe II 1.64 converted sum</t>
  </si>
  <si>
    <t>H I PaB 1.282 Correction</t>
  </si>
  <si>
    <t>H I PaB 1.282 converted sum</t>
  </si>
  <si>
    <t>H I PaB 1.282 Flux</t>
  </si>
  <si>
    <t>Species</t>
  </si>
  <si>
    <t>l, mm</t>
  </si>
  <si>
    <t>Pixel, arcsec</t>
  </si>
  <si>
    <t>R</t>
  </si>
  <si>
    <t>calscale</t>
  </si>
  <si>
    <t>[Fe II]</t>
  </si>
  <si>
    <t>[Si II]</t>
  </si>
  <si>
    <t>[S I]</t>
  </si>
  <si>
    <t>[Ne II]</t>
  </si>
  <si>
    <t>H_2 0</t>
  </si>
  <si>
    <t>H_2 1</t>
  </si>
  <si>
    <t>H_2 2</t>
  </si>
  <si>
    <t>H_2 3</t>
  </si>
  <si>
    <t>H_2 4</t>
  </si>
  <si>
    <t>H_2 5</t>
  </si>
  <si>
    <t>H_2 6</t>
  </si>
  <si>
    <t>H_2 7</t>
  </si>
  <si>
    <t>arc-&gt;rad</t>
  </si>
  <si>
    <t>p (rad)</t>
  </si>
  <si>
    <t>(p^2)*(c/(R*L))/S</t>
  </si>
  <si>
    <t>unit const</t>
  </si>
  <si>
    <t>[Fe II] 26</t>
  </si>
  <si>
    <t>[Fe II] 17.936</t>
  </si>
  <si>
    <t>H2 S(0)</t>
  </si>
  <si>
    <t>H2 S(1)</t>
  </si>
  <si>
    <t>H2 S(2)</t>
  </si>
  <si>
    <t>H2 S(3)</t>
  </si>
  <si>
    <t>H2 S(4)</t>
  </si>
  <si>
    <t>H2 S(5)</t>
  </si>
  <si>
    <t>H2 S(6)</t>
  </si>
  <si>
    <t>H2 S(7)</t>
  </si>
  <si>
    <t>[Si II] 34.814</t>
  </si>
  <si>
    <t xml:space="preserve"> [Si II] 34.814 Correction</t>
  </si>
  <si>
    <t xml:space="preserve"> [Si II] 34.814 converted sum</t>
  </si>
  <si>
    <t xml:space="preserve"> [Si II] 34.814 Flux</t>
  </si>
  <si>
    <t>[Fe II] 26 Correction</t>
  </si>
  <si>
    <t>[Fe II] 26 converted sum</t>
  </si>
  <si>
    <t>[Fe II] 26 Flux</t>
  </si>
  <si>
    <t>[S I] 25.249</t>
  </si>
  <si>
    <t xml:space="preserve"> [S I] 25.249 Correction</t>
  </si>
  <si>
    <t>[S I] 25.249 converted sum</t>
  </si>
  <si>
    <t>[S I] 25.249  Flux</t>
  </si>
  <si>
    <t>[Fe II] 17.936 converted sum</t>
  </si>
  <si>
    <t>[Fe II] 17.936 Flux</t>
  </si>
  <si>
    <t>[Fe II] 17.936 Correction</t>
  </si>
  <si>
    <t>[Ne II] 12.812</t>
  </si>
  <si>
    <t>[Ne II] 12.812 Correction</t>
  </si>
  <si>
    <t>[Ne II] 12.812 converted sum</t>
  </si>
  <si>
    <t>[Ne II] 12.812 Flux</t>
  </si>
  <si>
    <t>H2 S(0) Correction</t>
  </si>
  <si>
    <t>H2 S(0) converted sum</t>
  </si>
  <si>
    <t>H2 S(0) Flux</t>
  </si>
  <si>
    <t>H2 S(1) Correction</t>
  </si>
  <si>
    <t>H2 S(1) converted sum</t>
  </si>
  <si>
    <t>H2 S(1) Flux</t>
  </si>
  <si>
    <t>H2 S(2) Correction</t>
  </si>
  <si>
    <t>H2 S(2) converted sum</t>
  </si>
  <si>
    <t>H2 S(2) Flux</t>
  </si>
  <si>
    <t>H2 S(3) Correction</t>
  </si>
  <si>
    <t>H2 S(3) converted sum</t>
  </si>
  <si>
    <t>H2 S(3) Flux</t>
  </si>
  <si>
    <t>H2 S(4) Correction</t>
  </si>
  <si>
    <t>H2 S(4) converted sum</t>
  </si>
  <si>
    <t>H2 S(4) Flux</t>
  </si>
  <si>
    <t>H2 S(5) Correction</t>
  </si>
  <si>
    <t>H2 S(5) converted sum</t>
  </si>
  <si>
    <t>H2 S(5) Flux</t>
  </si>
  <si>
    <t>H2 S(6) Correction</t>
  </si>
  <si>
    <t>H2 S(6) converted sum</t>
  </si>
  <si>
    <t>H2 S(6) Flux</t>
  </si>
  <si>
    <t>H2 S(7) Correction</t>
  </si>
  <si>
    <t>H2 S(7)converted sum</t>
  </si>
  <si>
    <t>H2 S(7) Flux</t>
  </si>
  <si>
    <t>Maybe multiply conversion by 10^(-17)???</t>
  </si>
  <si>
    <t>To ergs/</t>
  </si>
  <si>
    <t>Correction values found using 1.26/1.64=2.6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</si>
</sst>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4"/>
      <color rgb="FF000000"/>
      <name val="Courier New"/>
      <family val="3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20E4A"/>
        <bgColor indexed="64"/>
      </patternFill>
    </fill>
    <fill>
      <patternFill patternType="solid">
        <fgColor rgb="FFF1700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2" borderId="1" xfId="0" quotePrefix="1" applyFill="1" applyBorder="1"/>
    <xf numFmtId="0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4" borderId="1" xfId="0" applyNumberFormat="1" applyFill="1" applyBorder="1"/>
    <xf numFmtId="0" fontId="2" fillId="0" borderId="0" xfId="0" applyFont="1"/>
    <xf numFmtId="0" fontId="0" fillId="0" borderId="1" xfId="0" quotePrefix="1" applyBorder="1"/>
    <xf numFmtId="0" fontId="2" fillId="0" borderId="1" xfId="0" applyNumberFormat="1" applyFont="1" applyFill="1" applyBorder="1"/>
    <xf numFmtId="0" fontId="2" fillId="0" borderId="1" xfId="0" applyFont="1" applyFill="1" applyBorder="1"/>
    <xf numFmtId="0" fontId="2" fillId="2" borderId="1" xfId="0" applyFont="1" applyFill="1" applyBorder="1"/>
    <xf numFmtId="0" fontId="0" fillId="3" borderId="1" xfId="0" quotePrefix="1" applyFill="1" applyBorder="1"/>
    <xf numFmtId="0" fontId="2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3" fillId="0" borderId="1" xfId="0" applyFont="1" applyBorder="1"/>
    <xf numFmtId="11" fontId="0" fillId="0" borderId="0" xfId="0" applyNumberFormat="1"/>
    <xf numFmtId="0" fontId="0" fillId="5" borderId="1" xfId="0" applyFill="1" applyBorder="1"/>
    <xf numFmtId="11" fontId="0" fillId="5" borderId="1" xfId="0" applyNumberFormat="1" applyFill="1" applyBorder="1"/>
    <xf numFmtId="0" fontId="0" fillId="5" borderId="1" xfId="0" quotePrefix="1" applyFill="1" applyBorder="1"/>
    <xf numFmtId="0" fontId="0" fillId="5" borderId="1" xfId="0" applyNumberForma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1" fillId="5" borderId="1" xfId="0" applyFont="1" applyFill="1" applyBorder="1"/>
    <xf numFmtId="0" fontId="0" fillId="0" borderId="0" xfId="0" applyFill="1" applyBorder="1" applyAlignment="1"/>
    <xf numFmtId="0" fontId="0" fillId="0" borderId="1" xfId="0" applyFill="1" applyBorder="1"/>
    <xf numFmtId="0" fontId="0" fillId="0" borderId="0" xfId="0" applyFill="1"/>
    <xf numFmtId="11" fontId="0" fillId="0" borderId="1" xfId="0" applyNumberForma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14" borderId="1" xfId="0" applyFont="1" applyFill="1" applyBorder="1"/>
    <xf numFmtId="0" fontId="2" fillId="16" borderId="1" xfId="0" applyFont="1" applyFill="1" applyBorder="1"/>
    <xf numFmtId="0" fontId="2" fillId="17" borderId="1" xfId="0" applyFont="1" applyFill="1" applyBorder="1"/>
    <xf numFmtId="0" fontId="2" fillId="0" borderId="1" xfId="0" quotePrefix="1" applyFont="1" applyBorder="1"/>
    <xf numFmtId="0" fontId="3" fillId="0" borderId="1" xfId="0" applyFont="1" applyFill="1" applyBorder="1"/>
    <xf numFmtId="0" fontId="2" fillId="0" borderId="1" xfId="0" quotePrefix="1" applyFont="1" applyFill="1" applyBorder="1"/>
    <xf numFmtId="0" fontId="2" fillId="0" borderId="1" xfId="0" applyFont="1" applyBorder="1"/>
    <xf numFmtId="0" fontId="2" fillId="10" borderId="1" xfId="0" applyFont="1" applyFill="1" applyBorder="1"/>
    <xf numFmtId="0" fontId="3" fillId="14" borderId="1" xfId="0" applyFont="1" applyFill="1" applyBorder="1"/>
    <xf numFmtId="0" fontId="2" fillId="14" borderId="1" xfId="0" quotePrefix="1" applyFont="1" applyFill="1" applyBorder="1"/>
    <xf numFmtId="0" fontId="3" fillId="15" borderId="1" xfId="0" applyFont="1" applyFill="1" applyBorder="1"/>
    <xf numFmtId="0" fontId="2" fillId="15" borderId="1" xfId="0" quotePrefix="1" applyFont="1" applyFill="1" applyBorder="1"/>
    <xf numFmtId="0" fontId="2" fillId="15" borderId="1" xfId="0" applyFont="1" applyFill="1" applyBorder="1"/>
    <xf numFmtId="0" fontId="3" fillId="16" borderId="1" xfId="0" applyFont="1" applyFill="1" applyBorder="1"/>
    <xf numFmtId="0" fontId="2" fillId="16" borderId="1" xfId="0" quotePrefix="1" applyFont="1" applyFill="1" applyBorder="1"/>
    <xf numFmtId="0" fontId="3" fillId="17" borderId="1" xfId="0" applyFont="1" applyFill="1" applyBorder="1"/>
    <xf numFmtId="0" fontId="2" fillId="17" borderId="1" xfId="0" quotePrefix="1" applyFont="1" applyFill="1" applyBorder="1"/>
    <xf numFmtId="0" fontId="3" fillId="18" borderId="1" xfId="0" applyFont="1" applyFill="1" applyBorder="1"/>
    <xf numFmtId="0" fontId="2" fillId="18" borderId="1" xfId="0" quotePrefix="1" applyFont="1" applyFill="1" applyBorder="1"/>
    <xf numFmtId="0" fontId="2" fillId="18" borderId="1" xfId="0" applyFont="1" applyFill="1" applyBorder="1"/>
    <xf numFmtId="0" fontId="3" fillId="19" borderId="1" xfId="0" applyFont="1" applyFill="1" applyBorder="1"/>
    <xf numFmtId="0" fontId="2" fillId="19" borderId="1" xfId="0" quotePrefix="1" applyFont="1" applyFill="1" applyBorder="1"/>
    <xf numFmtId="0" fontId="2" fillId="19" borderId="1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3" fillId="7" borderId="2" xfId="0" applyFont="1" applyFill="1" applyBorder="1"/>
    <xf numFmtId="0" fontId="2" fillId="7" borderId="2" xfId="0" quotePrefix="1" applyFont="1" applyFill="1" applyBorder="1"/>
    <xf numFmtId="0" fontId="3" fillId="0" borderId="3" xfId="0" applyFont="1" applyBorder="1"/>
    <xf numFmtId="0" fontId="2" fillId="0" borderId="3" xfId="0" quotePrefix="1" applyFont="1" applyBorder="1"/>
    <xf numFmtId="0" fontId="3" fillId="0" borderId="0" xfId="0" applyFont="1" applyFill="1" applyBorder="1"/>
    <xf numFmtId="0" fontId="2" fillId="0" borderId="0" xfId="0" quotePrefix="1" applyFont="1" applyFill="1" applyBorder="1"/>
    <xf numFmtId="0" fontId="3" fillId="0" borderId="2" xfId="0" applyFont="1" applyBorder="1"/>
    <xf numFmtId="0" fontId="2" fillId="0" borderId="2" xfId="0" quotePrefix="1" applyFont="1" applyBorder="1"/>
    <xf numFmtId="0" fontId="3" fillId="0" borderId="0" xfId="0" applyFont="1" applyBorder="1"/>
    <xf numFmtId="0" fontId="2" fillId="0" borderId="0" xfId="0" quotePrefix="1" applyFont="1" applyBorder="1"/>
    <xf numFmtId="0" fontId="3" fillId="10" borderId="2" xfId="0" applyFont="1" applyFill="1" applyBorder="1"/>
    <xf numFmtId="0" fontId="2" fillId="10" borderId="2" xfId="0" quotePrefix="1" applyFont="1" applyFill="1" applyBorder="1"/>
    <xf numFmtId="0" fontId="3" fillId="9" borderId="2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/>
    <xf numFmtId="0" fontId="3" fillId="12" borderId="2" xfId="0" applyFont="1" applyFill="1" applyBorder="1"/>
    <xf numFmtId="0" fontId="2" fillId="12" borderId="2" xfId="0" quotePrefix="1" applyFont="1" applyFill="1" applyBorder="1"/>
    <xf numFmtId="0" fontId="2" fillId="12" borderId="2" xfId="0" applyFont="1" applyFill="1" applyBorder="1"/>
    <xf numFmtId="0" fontId="3" fillId="13" borderId="2" xfId="0" applyFont="1" applyFill="1" applyBorder="1"/>
    <xf numFmtId="0" fontId="2" fillId="13" borderId="2" xfId="0" quotePrefix="1" applyFont="1" applyFill="1" applyBorder="1"/>
    <xf numFmtId="0" fontId="2" fillId="13" borderId="2" xfId="0" applyFont="1" applyFill="1" applyBorder="1"/>
    <xf numFmtId="0" fontId="3" fillId="8" borderId="2" xfId="0" applyFont="1" applyFill="1" applyBorder="1"/>
    <xf numFmtId="0" fontId="2" fillId="8" borderId="2" xfId="0" quotePrefix="1" applyFont="1" applyFill="1" applyBorder="1"/>
    <xf numFmtId="0" fontId="2" fillId="8" borderId="2" xfId="0" applyFont="1" applyFill="1" applyBorder="1"/>
    <xf numFmtId="0" fontId="3" fillId="0" borderId="3" xfId="0" applyFont="1" applyFill="1" applyBorder="1"/>
    <xf numFmtId="0" fontId="2" fillId="0" borderId="3" xfId="0" quotePrefix="1" applyFont="1" applyFill="1" applyBorder="1"/>
    <xf numFmtId="0" fontId="3" fillId="11" borderId="2" xfId="0" applyFont="1" applyFill="1" applyBorder="1"/>
    <xf numFmtId="0" fontId="2" fillId="11" borderId="2" xfId="0" quotePrefix="1" applyFont="1" applyFill="1" applyBorder="1"/>
    <xf numFmtId="0" fontId="2" fillId="11" borderId="2" xfId="0" applyFont="1" applyFill="1" applyBorder="1"/>
    <xf numFmtId="0" fontId="5" fillId="0" borderId="0" xfId="0" applyFont="1" applyAlignment="1">
      <alignment horizontal="left" vertical="center"/>
    </xf>
    <xf numFmtId="164" fontId="0" fillId="3" borderId="1" xfId="0" applyNumberFormat="1" applyFill="1" applyBorder="1"/>
    <xf numFmtId="0" fontId="2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0E4A"/>
      <color rgb="FFFF5050"/>
      <color rgb="FFCC6600"/>
      <color rgb="FFF1700F"/>
      <color rgb="FFFF00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zoomScaleNormal="100" workbookViewId="0">
      <selection activeCell="B18" sqref="B18"/>
    </sheetView>
  </sheetViews>
  <sheetFormatPr defaultRowHeight="14.4" x14ac:dyDescent="0.3"/>
  <cols>
    <col min="1" max="1" width="7.44140625" customWidth="1"/>
    <col min="2" max="2" width="7.88671875" customWidth="1"/>
    <col min="4" max="4" width="5.6640625" customWidth="1"/>
    <col min="5" max="5" width="6.77734375" customWidth="1"/>
    <col min="6" max="6" width="8.109375" customWidth="1"/>
    <col min="7" max="7" width="14.5546875" bestFit="1" customWidth="1"/>
    <col min="8" max="8" width="2.44140625" customWidth="1"/>
    <col min="11" max="11" width="6.5546875" customWidth="1"/>
    <col min="12" max="12" width="9.77734375" bestFit="1" customWidth="1"/>
    <col min="13" max="13" width="9.77734375" customWidth="1"/>
    <col min="14" max="14" width="2.21875" customWidth="1"/>
    <col min="17" max="17" width="6.33203125" customWidth="1"/>
    <col min="18" max="18" width="9.77734375" bestFit="1" customWidth="1"/>
    <col min="19" max="19" width="9.77734375" customWidth="1"/>
    <col min="20" max="20" width="2.21875" customWidth="1"/>
    <col min="23" max="23" width="6.77734375" customWidth="1"/>
    <col min="24" max="24" width="9.77734375" bestFit="1" customWidth="1"/>
  </cols>
  <sheetData>
    <row r="1" spans="1:2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38</v>
      </c>
      <c r="G1" t="s">
        <v>39</v>
      </c>
      <c r="I1" s="97" t="s">
        <v>51</v>
      </c>
      <c r="J1" s="97"/>
      <c r="K1" s="97"/>
      <c r="L1" s="97"/>
      <c r="M1" s="97"/>
      <c r="N1" s="31"/>
      <c r="O1" s="97" t="s">
        <v>41</v>
      </c>
      <c r="P1" s="97"/>
      <c r="Q1" s="97"/>
      <c r="R1" s="97"/>
      <c r="S1" s="97"/>
      <c r="U1" s="97" t="s">
        <v>58</v>
      </c>
      <c r="V1" s="97"/>
      <c r="W1" s="97"/>
      <c r="X1" s="97"/>
      <c r="Y1" s="97"/>
    </row>
    <row r="2" spans="1:26" x14ac:dyDescent="0.3">
      <c r="A2" t="s">
        <v>26</v>
      </c>
      <c r="B2">
        <v>34.814</v>
      </c>
      <c r="C2">
        <v>4.46</v>
      </c>
      <c r="D2">
        <v>580</v>
      </c>
      <c r="E2">
        <v>0.75</v>
      </c>
      <c r="F2">
        <f>B18*C2</f>
        <v>2.1622690177485303E-5</v>
      </c>
      <c r="G2">
        <f>(F2^2)*(299900000000/(D2*B2))/E2</f>
        <v>9.2587580422729063E-3</v>
      </c>
      <c r="I2" s="32" t="s">
        <v>0</v>
      </c>
      <c r="J2" s="32" t="s">
        <v>40</v>
      </c>
      <c r="K2" s="32" t="s">
        <v>3</v>
      </c>
      <c r="L2" s="32" t="s">
        <v>5</v>
      </c>
      <c r="M2" s="32" t="s">
        <v>94</v>
      </c>
      <c r="N2" s="33"/>
      <c r="O2" s="32" t="s">
        <v>0</v>
      </c>
      <c r="P2" s="32" t="s">
        <v>40</v>
      </c>
      <c r="Q2" s="32" t="s">
        <v>3</v>
      </c>
      <c r="R2" s="32" t="s">
        <v>5</v>
      </c>
      <c r="S2" s="32" t="s">
        <v>94</v>
      </c>
      <c r="U2" s="32" t="s">
        <v>0</v>
      </c>
      <c r="V2" s="32" t="s">
        <v>40</v>
      </c>
      <c r="W2" s="32" t="s">
        <v>3</v>
      </c>
      <c r="X2" s="32" t="s">
        <v>5</v>
      </c>
      <c r="Y2" s="32" t="s">
        <v>94</v>
      </c>
    </row>
    <row r="3" spans="1:26" x14ac:dyDescent="0.3">
      <c r="A3" t="s">
        <v>25</v>
      </c>
      <c r="B3">
        <v>25.988</v>
      </c>
      <c r="C3">
        <v>4.46</v>
      </c>
      <c r="D3">
        <v>650</v>
      </c>
      <c r="E3">
        <v>0.75</v>
      </c>
      <c r="F3">
        <f>B18*C3</f>
        <v>2.1622690177485303E-5</v>
      </c>
      <c r="G3">
        <f t="shared" ref="G3:G14" si="0">(F3^2)*(299900000000/(D3*B3))/E3</f>
        <v>1.1067472172987508E-2</v>
      </c>
      <c r="I3" s="32" t="s">
        <v>4</v>
      </c>
      <c r="J3" s="34">
        <v>9.2587580422729063E-3</v>
      </c>
      <c r="K3" s="27"/>
      <c r="L3" s="34">
        <f>J3*K3</f>
        <v>0</v>
      </c>
      <c r="M3" s="34">
        <f>L3*10^(-17)</f>
        <v>0</v>
      </c>
      <c r="N3" s="33"/>
      <c r="O3" s="32" t="s">
        <v>4</v>
      </c>
      <c r="P3" s="34">
        <v>1.1067472172987508E-2</v>
      </c>
      <c r="Q3" s="27"/>
      <c r="R3" s="34">
        <f>P3*Q3</f>
        <v>0</v>
      </c>
      <c r="S3" s="34">
        <f>R3*10^(-17)</f>
        <v>0</v>
      </c>
      <c r="U3" s="32" t="s">
        <v>4</v>
      </c>
      <c r="V3" s="34">
        <v>1.1051358525240224E-2</v>
      </c>
      <c r="W3" s="27"/>
      <c r="X3" s="34">
        <f>V3*W3</f>
        <v>0</v>
      </c>
      <c r="Y3" s="34">
        <f>X3*10^(-17)</f>
        <v>0</v>
      </c>
    </row>
    <row r="4" spans="1:26" x14ac:dyDescent="0.3">
      <c r="A4" t="s">
        <v>27</v>
      </c>
      <c r="B4">
        <v>25.248999999999999</v>
      </c>
      <c r="C4">
        <v>4.46</v>
      </c>
      <c r="D4">
        <v>670</v>
      </c>
      <c r="E4">
        <v>0.75</v>
      </c>
      <c r="F4">
        <f>B18*C4</f>
        <v>2.1622690177485303E-5</v>
      </c>
      <c r="G4">
        <f t="shared" si="0"/>
        <v>1.1051358525240224E-2</v>
      </c>
      <c r="I4" s="32">
        <v>3</v>
      </c>
      <c r="J4" s="34">
        <v>9.2587580422729063E-3</v>
      </c>
      <c r="K4" s="32">
        <v>2053.7265000000002</v>
      </c>
      <c r="L4" s="34">
        <f t="shared" ref="L4:L10" si="1">J4*K4</f>
        <v>19.014956748503991</v>
      </c>
      <c r="M4" s="34">
        <f t="shared" ref="M4:M10" si="2">L4*10^(-17)</f>
        <v>1.9014956748503992E-16</v>
      </c>
      <c r="N4" s="33"/>
      <c r="O4" s="32">
        <v>3</v>
      </c>
      <c r="P4" s="34">
        <v>1.1067472172987508E-2</v>
      </c>
      <c r="Q4" s="27">
        <v>2188.6462000000001</v>
      </c>
      <c r="R4" s="34">
        <f t="shared" ref="R4:R10" si="3">P4*Q4</f>
        <v>24.222780915014855</v>
      </c>
      <c r="S4" s="34">
        <f t="shared" ref="S4:S10" si="4">R4*10^(-17)</f>
        <v>2.4222780915014855E-16</v>
      </c>
      <c r="U4" s="32">
        <v>3</v>
      </c>
      <c r="V4" s="34">
        <v>1.1051358525240224E-2</v>
      </c>
      <c r="W4" s="35">
        <v>196.510965</v>
      </c>
      <c r="X4" s="34">
        <f>V4*W4</f>
        <v>2.171713128355933</v>
      </c>
      <c r="Y4" s="34">
        <f t="shared" ref="Y4:Y10" si="5">X4*10^(-17)</f>
        <v>2.1717131283559333E-17</v>
      </c>
    </row>
    <row r="5" spans="1:26" x14ac:dyDescent="0.3">
      <c r="A5" t="s">
        <v>25</v>
      </c>
      <c r="B5">
        <v>17.936</v>
      </c>
      <c r="C5">
        <v>5.05</v>
      </c>
      <c r="D5">
        <v>95.786000000000001</v>
      </c>
      <c r="E5">
        <v>0.91</v>
      </c>
      <c r="F5">
        <f>B18*C5</f>
        <v>2.4483090896031566E-5</v>
      </c>
      <c r="G5">
        <f t="shared" si="0"/>
        <v>0.11498466664121287</v>
      </c>
      <c r="I5" s="32">
        <v>4</v>
      </c>
      <c r="J5" s="34">
        <v>9.2587580422729063E-3</v>
      </c>
      <c r="K5" s="32">
        <v>31.864539000000001</v>
      </c>
      <c r="L5" s="34">
        <f t="shared" si="1"/>
        <v>0.29502605672956866</v>
      </c>
      <c r="M5" s="34">
        <f t="shared" si="2"/>
        <v>2.950260567295687E-18</v>
      </c>
      <c r="N5" s="33"/>
      <c r="O5" s="32">
        <v>4</v>
      </c>
      <c r="P5" s="34">
        <v>1.1067472172987508E-2</v>
      </c>
      <c r="Q5" s="27">
        <v>193.95845</v>
      </c>
      <c r="R5" s="34">
        <f t="shared" si="3"/>
        <v>2.1466297480907888</v>
      </c>
      <c r="S5" s="34">
        <f t="shared" si="4"/>
        <v>2.1466297480907888E-17</v>
      </c>
      <c r="U5" s="32">
        <v>4</v>
      </c>
      <c r="V5" s="34">
        <v>1.1051358525240224E-2</v>
      </c>
      <c r="W5" s="35"/>
      <c r="X5" s="34">
        <f>V5*W5</f>
        <v>0</v>
      </c>
      <c r="Y5" s="34">
        <f t="shared" si="5"/>
        <v>0</v>
      </c>
    </row>
    <row r="6" spans="1:26" x14ac:dyDescent="0.3">
      <c r="A6" t="s">
        <v>28</v>
      </c>
      <c r="B6">
        <v>12.811999999999999</v>
      </c>
      <c r="C6">
        <v>1.85</v>
      </c>
      <c r="D6">
        <v>107.233</v>
      </c>
      <c r="E6">
        <v>0.75</v>
      </c>
      <c r="F6">
        <f>B18*C6</f>
        <v>8.9690531005264157E-6</v>
      </c>
      <c r="G6">
        <f t="shared" si="0"/>
        <v>2.3413320312109975E-2</v>
      </c>
      <c r="I6" s="32">
        <v>5</v>
      </c>
      <c r="J6" s="34">
        <v>9.2587580422729063E-3</v>
      </c>
      <c r="K6" s="32">
        <v>400.14013</v>
      </c>
      <c r="L6" s="34">
        <f t="shared" si="1"/>
        <v>3.7048006466736263</v>
      </c>
      <c r="M6" s="34">
        <f t="shared" si="2"/>
        <v>3.7048006466736268E-17</v>
      </c>
      <c r="N6" s="33"/>
      <c r="O6" s="32">
        <v>5</v>
      </c>
      <c r="P6" s="34">
        <v>1.1067472172987508E-2</v>
      </c>
      <c r="Q6" s="32">
        <v>380.41116</v>
      </c>
      <c r="R6" s="34">
        <f t="shared" si="3"/>
        <v>4.2101899275938983</v>
      </c>
      <c r="S6" s="34">
        <f t="shared" si="4"/>
        <v>4.2101899275938989E-17</v>
      </c>
      <c r="U6" s="32">
        <v>5</v>
      </c>
      <c r="V6" s="34">
        <v>1.1051358525240224E-2</v>
      </c>
      <c r="W6" s="35">
        <v>25.251535000000001</v>
      </c>
      <c r="X6" s="34">
        <f t="shared" ref="X6:X10" si="6">V6*W6</f>
        <v>0.27906376659765192</v>
      </c>
      <c r="Y6" s="34">
        <f t="shared" si="5"/>
        <v>2.7906376659765195E-18</v>
      </c>
    </row>
    <row r="7" spans="1:26" x14ac:dyDescent="0.3">
      <c r="A7" t="s">
        <v>29</v>
      </c>
      <c r="B7">
        <v>28.219000000000001</v>
      </c>
      <c r="C7">
        <v>4.46</v>
      </c>
      <c r="D7">
        <v>600</v>
      </c>
      <c r="E7">
        <v>0.75</v>
      </c>
      <c r="F7">
        <f>B18*C7</f>
        <v>2.1622690177485303E-5</v>
      </c>
      <c r="G7">
        <f t="shared" si="0"/>
        <v>1.1041848485095124E-2</v>
      </c>
      <c r="I7" s="32">
        <v>6</v>
      </c>
      <c r="J7" s="34">
        <v>9.2587580422729063E-3</v>
      </c>
      <c r="K7" s="32">
        <v>609.82360000000006</v>
      </c>
      <c r="L7" s="34">
        <f t="shared" si="1"/>
        <v>5.6462091608678167</v>
      </c>
      <c r="M7" s="34">
        <f t="shared" si="2"/>
        <v>5.646209160867817E-17</v>
      </c>
      <c r="N7" s="33"/>
      <c r="O7" s="32">
        <v>6</v>
      </c>
      <c r="P7" s="34">
        <v>1.1067472172987508E-2</v>
      </c>
      <c r="Q7" s="32">
        <v>554.65854000000002</v>
      </c>
      <c r="R7" s="34">
        <f t="shared" si="3"/>
        <v>6.1386679569598792</v>
      </c>
      <c r="S7" s="34">
        <f t="shared" si="4"/>
        <v>6.13866795695988E-17</v>
      </c>
      <c r="U7" s="32">
        <v>6</v>
      </c>
      <c r="V7" s="34">
        <v>1.1051358525240224E-2</v>
      </c>
      <c r="W7" s="35"/>
      <c r="X7" s="34">
        <f t="shared" si="6"/>
        <v>0</v>
      </c>
      <c r="Y7" s="34">
        <f t="shared" si="5"/>
        <v>0</v>
      </c>
      <c r="Z7" s="91"/>
    </row>
    <row r="8" spans="1:26" x14ac:dyDescent="0.3">
      <c r="A8" t="s">
        <v>30</v>
      </c>
      <c r="B8">
        <v>17.035</v>
      </c>
      <c r="C8">
        <v>5.05</v>
      </c>
      <c r="D8">
        <v>87.350999999999999</v>
      </c>
      <c r="E8">
        <v>0.75</v>
      </c>
      <c r="F8">
        <f>B18*C8</f>
        <v>2.4483090896031566E-5</v>
      </c>
      <c r="G8">
        <f t="shared" si="0"/>
        <v>0.16107853577853026</v>
      </c>
      <c r="I8" s="32">
        <v>7</v>
      </c>
      <c r="J8" s="34">
        <v>9.2587580422729063E-3</v>
      </c>
      <c r="K8" s="32">
        <v>1222.9467999999999</v>
      </c>
      <c r="L8" s="34">
        <f t="shared" si="1"/>
        <v>11.322968519771916</v>
      </c>
      <c r="M8" s="34">
        <f t="shared" si="2"/>
        <v>1.1322968519771916E-16</v>
      </c>
      <c r="N8" s="33"/>
      <c r="O8" s="32">
        <v>7</v>
      </c>
      <c r="P8" s="34">
        <v>1.1067472172987508E-2</v>
      </c>
      <c r="Q8" s="32">
        <v>1108.4209000000001</v>
      </c>
      <c r="R8" s="34">
        <f t="shared" si="3"/>
        <v>12.267417466707769</v>
      </c>
      <c r="S8" s="34">
        <f t="shared" si="4"/>
        <v>1.2267417466707769E-16</v>
      </c>
      <c r="U8" s="32">
        <v>7</v>
      </c>
      <c r="V8" s="34">
        <v>1.1051358525240224E-2</v>
      </c>
      <c r="W8" s="35">
        <v>34.745069999999899</v>
      </c>
      <c r="X8" s="34">
        <f t="shared" si="6"/>
        <v>0.38398022555456723</v>
      </c>
      <c r="Y8" s="34">
        <f t="shared" si="5"/>
        <v>3.8398022555456724E-18</v>
      </c>
      <c r="Z8" s="91"/>
    </row>
    <row r="9" spans="1:26" x14ac:dyDescent="0.3">
      <c r="A9" t="s">
        <v>31</v>
      </c>
      <c r="B9">
        <v>12.279</v>
      </c>
      <c r="C9">
        <v>1.85</v>
      </c>
      <c r="D9">
        <v>102.628</v>
      </c>
      <c r="E9">
        <v>0.75</v>
      </c>
      <c r="F9">
        <f>B18*C9</f>
        <v>8.9690531005264157E-6</v>
      </c>
      <c r="G9">
        <f t="shared" si="0"/>
        <v>2.5525809745690718E-2</v>
      </c>
      <c r="I9" s="32">
        <v>1</v>
      </c>
      <c r="J9" s="34">
        <v>9.2587580422729063E-3</v>
      </c>
      <c r="K9" s="35">
        <v>31.595258999999999</v>
      </c>
      <c r="L9" s="34">
        <f t="shared" si="1"/>
        <v>0.29253285836394544</v>
      </c>
      <c r="M9" s="34">
        <f t="shared" si="2"/>
        <v>2.9253285836394544E-18</v>
      </c>
      <c r="N9" s="33"/>
      <c r="O9" s="32">
        <v>1</v>
      </c>
      <c r="P9" s="34">
        <v>1.1067472172987508E-2</v>
      </c>
      <c r="Q9" s="32">
        <v>55.377218999999997</v>
      </c>
      <c r="R9" s="34">
        <f t="shared" si="3"/>
        <v>0.61288583029993504</v>
      </c>
      <c r="S9" s="34">
        <f t="shared" si="4"/>
        <v>6.1288583029993508E-18</v>
      </c>
      <c r="U9" s="32">
        <v>1</v>
      </c>
      <c r="V9" s="34">
        <v>1.1051358525240224E-2</v>
      </c>
      <c r="W9" s="35">
        <v>76.861918500000002</v>
      </c>
      <c r="X9" s="34">
        <f t="shared" si="6"/>
        <v>0.84942861828129423</v>
      </c>
      <c r="Y9" s="34">
        <f t="shared" si="5"/>
        <v>8.4942861828129437E-18</v>
      </c>
      <c r="Z9" s="91"/>
    </row>
    <row r="10" spans="1:26" x14ac:dyDescent="0.3">
      <c r="A10" t="s">
        <v>32</v>
      </c>
      <c r="B10">
        <v>9.6648999999999994</v>
      </c>
      <c r="C10">
        <v>1.85</v>
      </c>
      <c r="D10">
        <v>80.046999999999997</v>
      </c>
      <c r="E10">
        <v>0.75</v>
      </c>
      <c r="F10">
        <f>B18*C10</f>
        <v>8.9690531005264157E-6</v>
      </c>
      <c r="G10">
        <f t="shared" si="0"/>
        <v>4.1578227181241469E-2</v>
      </c>
      <c r="I10" s="32">
        <v>2</v>
      </c>
      <c r="J10" s="34">
        <v>9.2587580422729063E-3</v>
      </c>
      <c r="K10" s="35">
        <v>44.206662999999999</v>
      </c>
      <c r="L10" s="34">
        <f t="shared" si="1"/>
        <v>0.4092987965732981</v>
      </c>
      <c r="M10" s="34">
        <f t="shared" si="2"/>
        <v>4.092987965732981E-18</v>
      </c>
      <c r="N10" s="33"/>
      <c r="O10" s="32">
        <v>2</v>
      </c>
      <c r="P10" s="34">
        <v>1.1067472172987508E-2</v>
      </c>
      <c r="Q10" s="32">
        <v>34.787927000000003</v>
      </c>
      <c r="R10" s="34">
        <f t="shared" si="3"/>
        <v>0.38501441402842085</v>
      </c>
      <c r="S10" s="34">
        <f t="shared" si="4"/>
        <v>3.8501441402842088E-18</v>
      </c>
      <c r="U10" s="32">
        <v>2</v>
      </c>
      <c r="V10" s="34">
        <v>1.1051358525240224E-2</v>
      </c>
      <c r="W10" s="35"/>
      <c r="X10" s="34">
        <f t="shared" si="6"/>
        <v>0</v>
      </c>
      <c r="Y10" s="34">
        <f t="shared" si="5"/>
        <v>0</v>
      </c>
    </row>
    <row r="11" spans="1:26" x14ac:dyDescent="0.3">
      <c r="A11" t="s">
        <v>33</v>
      </c>
      <c r="B11">
        <v>8.0251000000000001</v>
      </c>
      <c r="C11">
        <v>1.85</v>
      </c>
      <c r="D11">
        <v>65.882000000000005</v>
      </c>
      <c r="E11">
        <v>0.91</v>
      </c>
      <c r="F11">
        <f>B18*C11</f>
        <v>8.9690531005264157E-6</v>
      </c>
      <c r="G11">
        <f t="shared" si="0"/>
        <v>5.0143083432129837E-2</v>
      </c>
    </row>
    <row r="12" spans="1:26" x14ac:dyDescent="0.3">
      <c r="A12" t="s">
        <v>34</v>
      </c>
      <c r="B12">
        <v>6.9095000000000004</v>
      </c>
      <c r="C12">
        <v>1.85</v>
      </c>
      <c r="D12">
        <v>108.27</v>
      </c>
      <c r="E12">
        <v>0.75</v>
      </c>
      <c r="F12">
        <f>B18*C12</f>
        <v>8.9690531005264157E-6</v>
      </c>
      <c r="G12">
        <f t="shared" si="0"/>
        <v>4.2998532609960644E-2</v>
      </c>
      <c r="I12" s="97" t="s">
        <v>42</v>
      </c>
      <c r="J12" s="97"/>
      <c r="K12" s="97"/>
      <c r="L12" s="97"/>
      <c r="M12" s="97"/>
      <c r="O12" s="97" t="s">
        <v>65</v>
      </c>
      <c r="P12" s="97"/>
      <c r="Q12" s="97"/>
      <c r="R12" s="97"/>
      <c r="S12" s="97"/>
      <c r="U12" s="97" t="s">
        <v>43</v>
      </c>
      <c r="V12" s="97"/>
      <c r="W12" s="97"/>
      <c r="X12" s="97"/>
      <c r="Y12" s="97"/>
    </row>
    <row r="13" spans="1:26" x14ac:dyDescent="0.3">
      <c r="A13" t="s">
        <v>35</v>
      </c>
      <c r="B13">
        <v>6.1087999999999996</v>
      </c>
      <c r="C13">
        <v>1.85</v>
      </c>
      <c r="D13">
        <v>86.55</v>
      </c>
      <c r="E13">
        <v>0.91</v>
      </c>
      <c r="F13">
        <f>B18*C13</f>
        <v>8.9690531005264157E-6</v>
      </c>
      <c r="G13">
        <f t="shared" si="0"/>
        <v>5.0142419386750882E-2</v>
      </c>
      <c r="I13" s="32" t="s">
        <v>0</v>
      </c>
      <c r="J13" s="32" t="s">
        <v>40</v>
      </c>
      <c r="K13" s="32" t="s">
        <v>3</v>
      </c>
      <c r="L13" s="32" t="s">
        <v>5</v>
      </c>
      <c r="M13" s="32" t="s">
        <v>94</v>
      </c>
      <c r="O13" s="32" t="s">
        <v>0</v>
      </c>
      <c r="P13" s="32" t="s">
        <v>40</v>
      </c>
      <c r="Q13" s="32" t="s">
        <v>3</v>
      </c>
      <c r="R13" s="32" t="s">
        <v>5</v>
      </c>
      <c r="S13" s="32" t="s">
        <v>94</v>
      </c>
      <c r="U13" s="32" t="s">
        <v>0</v>
      </c>
      <c r="V13" s="32" t="s">
        <v>40</v>
      </c>
      <c r="W13" s="32" t="s">
        <v>3</v>
      </c>
      <c r="X13" s="32" t="s">
        <v>5</v>
      </c>
      <c r="Y13" s="32" t="s">
        <v>94</v>
      </c>
    </row>
    <row r="14" spans="1:26" x14ac:dyDescent="0.3">
      <c r="A14" t="s">
        <v>36</v>
      </c>
      <c r="B14">
        <v>5.5114999999999998</v>
      </c>
      <c r="C14">
        <v>1.85</v>
      </c>
      <c r="D14">
        <v>70.347999999999999</v>
      </c>
      <c r="E14">
        <v>0.75</v>
      </c>
      <c r="F14">
        <f>B18*C14</f>
        <v>8.9690531005264157E-6</v>
      </c>
      <c r="G14">
        <f t="shared" si="0"/>
        <v>8.296345428814407E-2</v>
      </c>
      <c r="I14" s="32" t="s">
        <v>4</v>
      </c>
      <c r="J14" s="34">
        <v>0.11498466664121287</v>
      </c>
      <c r="K14" s="27"/>
      <c r="L14" s="34">
        <f>J14*K14</f>
        <v>0</v>
      </c>
      <c r="M14" s="34">
        <f>L14*10^(-17)</f>
        <v>0</v>
      </c>
      <c r="O14" s="32" t="s">
        <v>4</v>
      </c>
      <c r="P14" s="34">
        <v>2.3413320312109975E-2</v>
      </c>
      <c r="Q14" s="27"/>
      <c r="R14" s="34">
        <f>P14*Q14</f>
        <v>0</v>
      </c>
      <c r="S14" s="34">
        <f>R14*10^(-17)</f>
        <v>0</v>
      </c>
      <c r="U14" s="32" t="s">
        <v>4</v>
      </c>
      <c r="V14" s="34">
        <v>1.1041848485095124E-2</v>
      </c>
      <c r="W14" s="27"/>
      <c r="X14" s="34">
        <f>V14*W14</f>
        <v>0</v>
      </c>
      <c r="Y14" s="34">
        <f>X14*10^(-17)</f>
        <v>0</v>
      </c>
    </row>
    <row r="15" spans="1:26" x14ac:dyDescent="0.3">
      <c r="I15" s="32">
        <v>3</v>
      </c>
      <c r="J15" s="34">
        <v>0.11498466664121287</v>
      </c>
      <c r="K15" s="32">
        <v>72.181302000000002</v>
      </c>
      <c r="L15" s="34">
        <f t="shared" ref="L15:L21" si="7">J15*K15</f>
        <v>8.2997429481987126</v>
      </c>
      <c r="M15" s="34">
        <f t="shared" ref="M15:M21" si="8">L15*10^(-17)</f>
        <v>8.2997429481987127E-17</v>
      </c>
      <c r="O15" s="32">
        <v>3</v>
      </c>
      <c r="P15" s="34">
        <v>2.3413320312109975E-2</v>
      </c>
      <c r="Q15" s="32">
        <v>503.56779</v>
      </c>
      <c r="R15" s="34">
        <f t="shared" ref="R15:R21" si="9">P15*Q15</f>
        <v>11.79019396613133</v>
      </c>
      <c r="S15" s="34">
        <f t="shared" ref="S15:S21" si="10">R15*10^(-17)</f>
        <v>1.1790193966131332E-16</v>
      </c>
      <c r="U15" s="32">
        <v>3</v>
      </c>
      <c r="V15" s="34">
        <v>1.1041848485095124E-2</v>
      </c>
      <c r="W15" s="32">
        <v>213.47695999999999</v>
      </c>
      <c r="X15" s="34">
        <f t="shared" ref="X15:X21" si="11">V15*W15</f>
        <v>2.3571802473787122</v>
      </c>
      <c r="Y15" s="34">
        <f t="shared" ref="Y15:Y21" si="12">X15*10^(-17)</f>
        <v>2.3571802473787125E-17</v>
      </c>
    </row>
    <row r="16" spans="1:26" x14ac:dyDescent="0.3">
      <c r="I16" s="32">
        <v>4</v>
      </c>
      <c r="J16" s="34">
        <v>0.11498466664121287</v>
      </c>
      <c r="K16" s="32">
        <v>4.5688845999999996</v>
      </c>
      <c r="L16" s="34">
        <f t="shared" si="7"/>
        <v>0.52535167265317118</v>
      </c>
      <c r="M16" s="34">
        <f t="shared" si="8"/>
        <v>5.2535167265317121E-18</v>
      </c>
      <c r="O16" s="32">
        <v>4</v>
      </c>
      <c r="P16" s="34">
        <v>2.3413320312109975E-2</v>
      </c>
      <c r="Q16" s="32">
        <v>27.526937</v>
      </c>
      <c r="R16" s="34">
        <f t="shared" si="9"/>
        <v>0.64449699319227161</v>
      </c>
      <c r="S16" s="34">
        <f t="shared" si="10"/>
        <v>6.4449699319227167E-18</v>
      </c>
      <c r="U16" s="32">
        <v>4</v>
      </c>
      <c r="V16" s="34"/>
      <c r="W16" s="32"/>
      <c r="X16" s="34"/>
      <c r="Y16" s="34"/>
    </row>
    <row r="17" spans="1:25" x14ac:dyDescent="0.3">
      <c r="I17" s="32">
        <v>5</v>
      </c>
      <c r="J17" s="34">
        <v>0.11498466664121287</v>
      </c>
      <c r="K17" s="32">
        <v>4.3499071000000002</v>
      </c>
      <c r="L17" s="34">
        <f t="shared" si="7"/>
        <v>0.50017261781374511</v>
      </c>
      <c r="M17" s="34">
        <f t="shared" si="8"/>
        <v>5.0017261781374517E-18</v>
      </c>
      <c r="O17" s="32">
        <v>5</v>
      </c>
      <c r="P17" s="34">
        <v>2.3413320312109975E-2</v>
      </c>
      <c r="Q17" s="32">
        <v>37.586244000000001</v>
      </c>
      <c r="R17" s="34">
        <f t="shared" si="9"/>
        <v>0.88001877010112173</v>
      </c>
      <c r="S17" s="34">
        <f t="shared" si="10"/>
        <v>8.8001877010112184E-18</v>
      </c>
      <c r="U17" s="32">
        <v>5</v>
      </c>
      <c r="V17" s="34">
        <v>1.1041848485095124E-2</v>
      </c>
      <c r="W17" s="32">
        <v>109.62078</v>
      </c>
      <c r="X17" s="34">
        <f t="shared" si="11"/>
        <v>1.2104160435779459</v>
      </c>
      <c r="Y17" s="34">
        <f t="shared" si="12"/>
        <v>1.210416043577946E-17</v>
      </c>
    </row>
    <row r="18" spans="1:25" x14ac:dyDescent="0.3">
      <c r="A18" s="7" t="s">
        <v>37</v>
      </c>
      <c r="B18" s="7">
        <f>PI()/(180*3600)</f>
        <v>4.8481368110953598E-6</v>
      </c>
      <c r="I18" s="32">
        <v>6</v>
      </c>
      <c r="J18" s="34">
        <v>0.11498466664121287</v>
      </c>
      <c r="K18" s="32">
        <v>13.943054</v>
      </c>
      <c r="L18" s="34">
        <f t="shared" si="7"/>
        <v>1.6032374161504297</v>
      </c>
      <c r="M18" s="34">
        <f t="shared" si="8"/>
        <v>1.6032374161504299E-17</v>
      </c>
      <c r="O18" s="32">
        <v>6</v>
      </c>
      <c r="P18" s="34">
        <v>2.3413320312109975E-2</v>
      </c>
      <c r="Q18" s="32">
        <v>40.723072000000002</v>
      </c>
      <c r="R18" s="34">
        <f t="shared" si="9"/>
        <v>0.95346232882911697</v>
      </c>
      <c r="S18" s="34">
        <f t="shared" si="10"/>
        <v>9.5346232882911696E-18</v>
      </c>
      <c r="U18" s="32">
        <v>6</v>
      </c>
      <c r="V18" s="34">
        <v>1.1041848485095124E-2</v>
      </c>
      <c r="W18" s="32">
        <v>72.863657000000003</v>
      </c>
      <c r="X18" s="34">
        <f t="shared" si="11"/>
        <v>0.80454946066394073</v>
      </c>
      <c r="Y18" s="34">
        <f t="shared" si="12"/>
        <v>8.0454946066394078E-18</v>
      </c>
    </row>
    <row r="19" spans="1:25" x14ac:dyDescent="0.3">
      <c r="I19" s="32">
        <v>7</v>
      </c>
      <c r="J19" s="34">
        <v>0.11498466664121287</v>
      </c>
      <c r="K19" s="32">
        <v>18.339590000000001</v>
      </c>
      <c r="L19" s="34">
        <f t="shared" si="7"/>
        <v>2.1087716424865213</v>
      </c>
      <c r="M19" s="34">
        <f t="shared" si="8"/>
        <v>2.1087716424865215E-17</v>
      </c>
      <c r="O19" s="32">
        <v>7</v>
      </c>
      <c r="P19" s="34">
        <v>2.3413320312109975E-2</v>
      </c>
      <c r="Q19" s="32">
        <v>151.44101000000001</v>
      </c>
      <c r="R19" s="34">
        <f t="shared" si="9"/>
        <v>3.54573687551945</v>
      </c>
      <c r="S19" s="34">
        <f t="shared" si="10"/>
        <v>3.5457368755194501E-17</v>
      </c>
      <c r="U19" s="32">
        <v>7</v>
      </c>
      <c r="V19" s="34">
        <v>1.1041848485095124E-2</v>
      </c>
      <c r="W19" s="32">
        <v>74.391773000000001</v>
      </c>
      <c r="X19" s="34">
        <f t="shared" si="11"/>
        <v>0.82142268600359036</v>
      </c>
      <c r="Y19" s="34">
        <f t="shared" si="12"/>
        <v>8.2142268600359037E-18</v>
      </c>
    </row>
    <row r="20" spans="1:25" x14ac:dyDescent="0.3">
      <c r="I20" s="32">
        <v>1</v>
      </c>
      <c r="J20" s="34">
        <v>0.11498466664121287</v>
      </c>
      <c r="K20" s="35"/>
      <c r="L20" s="34">
        <f t="shared" si="7"/>
        <v>0</v>
      </c>
      <c r="M20" s="34">
        <f t="shared" si="8"/>
        <v>0</v>
      </c>
      <c r="O20" s="32">
        <v>1</v>
      </c>
      <c r="P20" s="34">
        <v>2.3413320312109975E-2</v>
      </c>
      <c r="Q20" s="35"/>
      <c r="R20" s="34">
        <f t="shared" si="9"/>
        <v>0</v>
      </c>
      <c r="S20" s="34">
        <f t="shared" si="10"/>
        <v>0</v>
      </c>
      <c r="U20" s="32">
        <v>1</v>
      </c>
      <c r="V20" s="34">
        <v>1.1041848485095124E-2</v>
      </c>
      <c r="W20" s="32">
        <v>49.867046999999999</v>
      </c>
      <c r="X20" s="34">
        <f t="shared" si="11"/>
        <v>0.55062437737311731</v>
      </c>
      <c r="Y20" s="34">
        <f t="shared" si="12"/>
        <v>5.5062437737311738E-18</v>
      </c>
    </row>
    <row r="21" spans="1:25" x14ac:dyDescent="0.3">
      <c r="I21" s="32">
        <v>2</v>
      </c>
      <c r="J21" s="34">
        <v>0.11498466664121287</v>
      </c>
      <c r="K21" s="32">
        <v>0.91238481000000005</v>
      </c>
      <c r="L21" s="34">
        <f t="shared" si="7"/>
        <v>0.10491026322635635</v>
      </c>
      <c r="M21" s="34">
        <f t="shared" si="8"/>
        <v>1.0491026322635636E-18</v>
      </c>
      <c r="O21" s="32">
        <v>2</v>
      </c>
      <c r="P21" s="34">
        <v>2.3413320312109975E-2</v>
      </c>
      <c r="Q21" s="32">
        <v>3.8978519</v>
      </c>
      <c r="R21" s="34">
        <f t="shared" si="9"/>
        <v>9.1261655063866465E-2</v>
      </c>
      <c r="S21" s="34">
        <f t="shared" si="10"/>
        <v>9.1261655063866467E-19</v>
      </c>
      <c r="U21" s="32">
        <v>2</v>
      </c>
      <c r="V21" s="34">
        <v>1.1041848485095124E-2</v>
      </c>
      <c r="W21" s="32">
        <v>45.773525999999997</v>
      </c>
      <c r="X21" s="34">
        <f t="shared" si="11"/>
        <v>0.50542433872056225</v>
      </c>
      <c r="Y21" s="34">
        <f t="shared" si="12"/>
        <v>5.0542433872056225E-18</v>
      </c>
    </row>
    <row r="23" spans="1:25" x14ac:dyDescent="0.3">
      <c r="I23" s="97" t="s">
        <v>44</v>
      </c>
      <c r="J23" s="97"/>
      <c r="K23" s="97"/>
      <c r="L23" s="97"/>
      <c r="M23" s="97"/>
      <c r="O23" s="97" t="s">
        <v>45</v>
      </c>
      <c r="P23" s="97"/>
      <c r="Q23" s="97"/>
      <c r="R23" s="97"/>
      <c r="S23" s="97"/>
      <c r="U23" s="97" t="s">
        <v>46</v>
      </c>
      <c r="V23" s="97"/>
      <c r="W23" s="97"/>
      <c r="X23" s="97"/>
      <c r="Y23" s="97"/>
    </row>
    <row r="24" spans="1:25" x14ac:dyDescent="0.3">
      <c r="I24" s="32" t="s">
        <v>0</v>
      </c>
      <c r="J24" s="32" t="s">
        <v>40</v>
      </c>
      <c r="K24" s="32" t="s">
        <v>3</v>
      </c>
      <c r="L24" s="32" t="s">
        <v>5</v>
      </c>
      <c r="M24" s="32" t="s">
        <v>94</v>
      </c>
      <c r="O24" s="32" t="s">
        <v>0</v>
      </c>
      <c r="P24" s="32" t="s">
        <v>40</v>
      </c>
      <c r="Q24" s="32" t="s">
        <v>3</v>
      </c>
      <c r="R24" s="32" t="s">
        <v>5</v>
      </c>
      <c r="S24" s="32" t="s">
        <v>94</v>
      </c>
      <c r="U24" s="32" t="s">
        <v>0</v>
      </c>
      <c r="V24" s="32" t="s">
        <v>40</v>
      </c>
      <c r="W24" s="32" t="s">
        <v>3</v>
      </c>
      <c r="X24" s="32" t="s">
        <v>5</v>
      </c>
      <c r="Y24" s="32" t="s">
        <v>94</v>
      </c>
    </row>
    <row r="25" spans="1:25" x14ac:dyDescent="0.3">
      <c r="I25" s="32" t="s">
        <v>4</v>
      </c>
      <c r="J25" s="34">
        <v>0.16107853577853026</v>
      </c>
      <c r="K25" s="27"/>
      <c r="L25" s="34">
        <f>J25*K25</f>
        <v>0</v>
      </c>
      <c r="M25" s="34">
        <f>L25*10^(-17)</f>
        <v>0</v>
      </c>
      <c r="O25" s="32" t="s">
        <v>4</v>
      </c>
      <c r="P25" s="34">
        <v>2.5525809745690718E-2</v>
      </c>
      <c r="Q25" s="27"/>
      <c r="R25" s="34">
        <f>P25*Q25</f>
        <v>0</v>
      </c>
      <c r="S25" s="34">
        <f>R25*10^(-17)</f>
        <v>0</v>
      </c>
      <c r="U25" s="32" t="s">
        <v>4</v>
      </c>
      <c r="V25" s="34">
        <v>4.1578227181241469E-2</v>
      </c>
      <c r="W25" s="27"/>
      <c r="X25" s="34">
        <f>V25*W25</f>
        <v>0</v>
      </c>
      <c r="Y25" s="34">
        <f>X25*10^(-17)</f>
        <v>0</v>
      </c>
    </row>
    <row r="26" spans="1:25" x14ac:dyDescent="0.3">
      <c r="I26" s="32">
        <v>3</v>
      </c>
      <c r="J26" s="34">
        <v>0.16107853577853026</v>
      </c>
      <c r="K26" s="32">
        <v>37.763972000000003</v>
      </c>
      <c r="L26" s="34">
        <f t="shared" ref="L26:L32" si="13">J26*K26</f>
        <v>6.0829653149414158</v>
      </c>
      <c r="M26" s="34">
        <f t="shared" ref="M26:M32" si="14">L26*10^(-17)</f>
        <v>6.0829653149414168E-17</v>
      </c>
      <c r="O26" s="32">
        <v>3</v>
      </c>
      <c r="P26" s="34">
        <v>2.5525809745690718E-2</v>
      </c>
      <c r="Q26" s="32">
        <v>333.51695999999998</v>
      </c>
      <c r="R26" s="34">
        <f t="shared" ref="R26:R32" si="15">P26*Q26</f>
        <v>8.5132904679211414</v>
      </c>
      <c r="S26" s="34">
        <f t="shared" ref="S26:S32" si="16">R26*10^(-17)</f>
        <v>8.5132904679211423E-17</v>
      </c>
      <c r="U26" s="32">
        <v>3</v>
      </c>
      <c r="V26" s="34">
        <v>4.1578227181241469E-2</v>
      </c>
      <c r="W26" s="32">
        <v>645.62212</v>
      </c>
      <c r="X26" s="34">
        <f t="shared" ref="X26:X32" si="17">V26*W26</f>
        <v>26.843823178594739</v>
      </c>
      <c r="Y26" s="34">
        <f t="shared" ref="Y26:Y32" si="18">X26*10^(-17)</f>
        <v>2.6843823178594742E-16</v>
      </c>
    </row>
    <row r="27" spans="1:25" x14ac:dyDescent="0.3">
      <c r="I27" s="32">
        <v>4</v>
      </c>
      <c r="J27" s="34"/>
      <c r="K27" s="32"/>
      <c r="L27" s="34"/>
      <c r="M27" s="34"/>
      <c r="O27" s="32">
        <v>4</v>
      </c>
      <c r="P27" s="34"/>
      <c r="Q27" s="32"/>
      <c r="R27" s="34"/>
      <c r="S27" s="34"/>
      <c r="U27" s="32">
        <v>4</v>
      </c>
      <c r="V27" s="34"/>
      <c r="W27" s="32"/>
      <c r="X27" s="34"/>
      <c r="Y27" s="34"/>
    </row>
    <row r="28" spans="1:25" x14ac:dyDescent="0.3">
      <c r="I28" s="32">
        <v>5</v>
      </c>
      <c r="J28" s="34">
        <v>0.16107853577853026</v>
      </c>
      <c r="K28" s="32">
        <v>27.890297</v>
      </c>
      <c r="L28" s="34">
        <f t="shared" si="13"/>
        <v>4.4925282031883356</v>
      </c>
      <c r="M28" s="34">
        <f t="shared" si="14"/>
        <v>4.4925282031883359E-17</v>
      </c>
      <c r="O28" s="32">
        <v>5</v>
      </c>
      <c r="P28" s="34">
        <v>2.5525809745690718E-2</v>
      </c>
      <c r="Q28" s="32">
        <v>162.01079999999999</v>
      </c>
      <c r="R28" s="34">
        <f t="shared" si="15"/>
        <v>4.1354568575471493</v>
      </c>
      <c r="S28" s="34">
        <f t="shared" si="16"/>
        <v>4.1354568575471495E-17</v>
      </c>
      <c r="U28" s="32">
        <v>5</v>
      </c>
      <c r="V28" s="34">
        <v>4.1578227181241469E-2</v>
      </c>
      <c r="W28" s="32">
        <v>90.779839999999993</v>
      </c>
      <c r="X28" s="34">
        <f t="shared" si="17"/>
        <v>3.7744648109967511</v>
      </c>
      <c r="Y28" s="34">
        <f t="shared" si="18"/>
        <v>3.7744648109967515E-17</v>
      </c>
    </row>
    <row r="29" spans="1:25" x14ac:dyDescent="0.3">
      <c r="I29" s="32">
        <v>6</v>
      </c>
      <c r="J29" s="34">
        <v>0.16107853577853026</v>
      </c>
      <c r="K29" s="32">
        <v>15.295598999999999</v>
      </c>
      <c r="L29" s="34">
        <f t="shared" si="13"/>
        <v>2.4637926907755516</v>
      </c>
      <c r="M29" s="34">
        <f t="shared" si="14"/>
        <v>2.4637926907755519E-17</v>
      </c>
      <c r="O29" s="32">
        <v>6</v>
      </c>
      <c r="P29" s="34">
        <v>2.5525809745690718E-2</v>
      </c>
      <c r="Q29" s="32">
        <v>90.693059000000005</v>
      </c>
      <c r="R29" s="34">
        <f t="shared" si="15"/>
        <v>2.3150137692887034</v>
      </c>
      <c r="S29" s="34">
        <f t="shared" si="16"/>
        <v>2.3150137692887037E-17</v>
      </c>
      <c r="U29" s="32">
        <v>6</v>
      </c>
      <c r="V29" s="34">
        <v>4.1578227181241469E-2</v>
      </c>
      <c r="W29" s="32">
        <v>245.79761999999999</v>
      </c>
      <c r="X29" s="34">
        <f t="shared" si="17"/>
        <v>10.219829284968462</v>
      </c>
      <c r="Y29" s="34">
        <f t="shared" si="18"/>
        <v>1.0219829284968462E-16</v>
      </c>
    </row>
    <row r="30" spans="1:25" x14ac:dyDescent="0.3">
      <c r="I30" s="32">
        <v>7</v>
      </c>
      <c r="J30" s="34">
        <v>0.16107853577853026</v>
      </c>
      <c r="K30" s="32">
        <v>20.673078</v>
      </c>
      <c r="L30" s="34">
        <f t="shared" si="13"/>
        <v>3.3299891342753467</v>
      </c>
      <c r="M30" s="34">
        <f t="shared" si="14"/>
        <v>3.3299891342753471E-17</v>
      </c>
      <c r="O30" s="32">
        <v>7</v>
      </c>
      <c r="P30" s="34">
        <v>2.5525809745690718E-2</v>
      </c>
      <c r="Q30" s="32">
        <v>226.12763000000001</v>
      </c>
      <c r="R30" s="34">
        <f t="shared" si="15"/>
        <v>5.772090861623945</v>
      </c>
      <c r="S30" s="34">
        <f t="shared" si="16"/>
        <v>5.7720908616239451E-17</v>
      </c>
      <c r="U30" s="32">
        <v>7</v>
      </c>
      <c r="V30" s="34">
        <v>4.1578227181241469E-2</v>
      </c>
      <c r="W30" s="32">
        <v>427.42791999999997</v>
      </c>
      <c r="X30" s="34">
        <f t="shared" si="17"/>
        <v>17.771695161365503</v>
      </c>
      <c r="Y30" s="34">
        <f t="shared" si="18"/>
        <v>1.7771695161365505E-16</v>
      </c>
    </row>
    <row r="31" spans="1:25" x14ac:dyDescent="0.3">
      <c r="I31" s="32">
        <v>1</v>
      </c>
      <c r="J31" s="34">
        <v>0.16107853577853026</v>
      </c>
      <c r="K31" s="32">
        <v>23.469654999999999</v>
      </c>
      <c r="L31" s="34">
        <f t="shared" si="13"/>
        <v>3.7804576626272617</v>
      </c>
      <c r="M31" s="34">
        <f t="shared" si="14"/>
        <v>3.780457662627262E-17</v>
      </c>
      <c r="O31" s="32">
        <v>1</v>
      </c>
      <c r="P31" s="34">
        <v>2.5525809745690718E-2</v>
      </c>
      <c r="Q31" s="32">
        <v>349.23133000000001</v>
      </c>
      <c r="R31" s="34">
        <f t="shared" si="15"/>
        <v>8.9144124868145322</v>
      </c>
      <c r="S31" s="34">
        <f t="shared" si="16"/>
        <v>8.9144124868145328E-17</v>
      </c>
      <c r="U31" s="32">
        <v>1</v>
      </c>
      <c r="V31" s="34">
        <v>4.1578227181241469E-2</v>
      </c>
      <c r="W31" s="32">
        <v>601.10387000000003</v>
      </c>
      <c r="X31" s="34">
        <f t="shared" si="17"/>
        <v>24.992833266383439</v>
      </c>
      <c r="Y31" s="34">
        <f t="shared" si="18"/>
        <v>2.4992833266383438E-16</v>
      </c>
    </row>
    <row r="32" spans="1:25" x14ac:dyDescent="0.3">
      <c r="I32" s="32">
        <v>2</v>
      </c>
      <c r="J32" s="34">
        <v>0.16107853577853026</v>
      </c>
      <c r="K32" s="32">
        <v>7.5277044999999996</v>
      </c>
      <c r="L32" s="34">
        <f t="shared" si="13"/>
        <v>1.2125516186334533</v>
      </c>
      <c r="M32" s="34">
        <f t="shared" si="14"/>
        <v>1.2125516186334533E-17</v>
      </c>
      <c r="O32" s="32">
        <v>2</v>
      </c>
      <c r="P32" s="34">
        <v>2.5525809745690718E-2</v>
      </c>
      <c r="Q32" s="32">
        <v>146.79611</v>
      </c>
      <c r="R32" s="34">
        <f t="shared" si="15"/>
        <v>3.7470895752674864</v>
      </c>
      <c r="S32" s="34">
        <f t="shared" si="16"/>
        <v>3.7470895752674864E-17</v>
      </c>
      <c r="U32" s="32">
        <v>2</v>
      </c>
      <c r="V32" s="34">
        <v>4.1578227181241469E-2</v>
      </c>
      <c r="W32" s="32">
        <v>248.79222999999999</v>
      </c>
      <c r="X32" s="34">
        <f t="shared" si="17"/>
        <v>10.344339859867679</v>
      </c>
      <c r="Y32" s="34">
        <f t="shared" si="18"/>
        <v>1.034433985986768E-16</v>
      </c>
    </row>
    <row r="34" spans="9:25" x14ac:dyDescent="0.3">
      <c r="I34" s="97" t="s">
        <v>47</v>
      </c>
      <c r="J34" s="97"/>
      <c r="K34" s="97"/>
      <c r="L34" s="97"/>
      <c r="M34" s="97"/>
      <c r="O34" s="97" t="s">
        <v>48</v>
      </c>
      <c r="P34" s="97"/>
      <c r="Q34" s="97"/>
      <c r="R34" s="97"/>
      <c r="S34" s="97"/>
      <c r="U34" s="97" t="s">
        <v>49</v>
      </c>
      <c r="V34" s="97"/>
      <c r="W34" s="97"/>
      <c r="X34" s="97"/>
      <c r="Y34" s="97"/>
    </row>
    <row r="35" spans="9:25" x14ac:dyDescent="0.3">
      <c r="I35" s="32" t="s">
        <v>0</v>
      </c>
      <c r="J35" s="32" t="s">
        <v>40</v>
      </c>
      <c r="K35" s="32" t="s">
        <v>3</v>
      </c>
      <c r="L35" s="32" t="s">
        <v>5</v>
      </c>
      <c r="M35" s="32" t="s">
        <v>94</v>
      </c>
      <c r="O35" s="32" t="s">
        <v>0</v>
      </c>
      <c r="P35" s="32" t="s">
        <v>40</v>
      </c>
      <c r="Q35" s="32" t="s">
        <v>3</v>
      </c>
      <c r="R35" s="32" t="s">
        <v>5</v>
      </c>
      <c r="S35" s="32" t="s">
        <v>94</v>
      </c>
      <c r="U35" s="32" t="s">
        <v>0</v>
      </c>
      <c r="V35" s="32" t="s">
        <v>40</v>
      </c>
      <c r="W35" s="32" t="s">
        <v>3</v>
      </c>
      <c r="X35" s="32" t="s">
        <v>5</v>
      </c>
      <c r="Y35" s="32" t="s">
        <v>94</v>
      </c>
    </row>
    <row r="36" spans="9:25" x14ac:dyDescent="0.3">
      <c r="I36" s="32" t="s">
        <v>4</v>
      </c>
      <c r="J36" s="34">
        <v>5.0143083432129837E-2</v>
      </c>
      <c r="K36" s="27"/>
      <c r="L36" s="34">
        <f>J36*K36</f>
        <v>0</v>
      </c>
      <c r="M36" s="34">
        <f>L36*10^(-17)</f>
        <v>0</v>
      </c>
      <c r="O36" s="32" t="s">
        <v>4</v>
      </c>
      <c r="P36" s="34">
        <v>4.2998532609960644E-2</v>
      </c>
      <c r="Q36" s="27"/>
      <c r="R36" s="34">
        <f>P36*Q36</f>
        <v>0</v>
      </c>
      <c r="S36" s="34">
        <f>R36*10^(-17)</f>
        <v>0</v>
      </c>
      <c r="U36" s="32" t="s">
        <v>4</v>
      </c>
      <c r="V36" s="34">
        <v>5.0142419386750882E-2</v>
      </c>
      <c r="W36" s="27"/>
      <c r="X36" s="34">
        <f>V36*W36</f>
        <v>0</v>
      </c>
      <c r="Y36" s="34">
        <f>X36*10^(-17)</f>
        <v>0</v>
      </c>
    </row>
    <row r="37" spans="9:25" x14ac:dyDescent="0.3">
      <c r="I37" s="32">
        <v>3</v>
      </c>
      <c r="J37" s="34">
        <v>5.0143083432129837E-2</v>
      </c>
      <c r="K37" s="32">
        <v>431.44893999999999</v>
      </c>
      <c r="L37" s="34">
        <f t="shared" ref="L37:L43" si="19">J37*K37</f>
        <v>21.634180195123978</v>
      </c>
      <c r="M37" s="34">
        <f t="shared" ref="M37:M43" si="20">L37*10^(-17)</f>
        <v>2.1634180195123978E-16</v>
      </c>
      <c r="O37" s="32">
        <v>3</v>
      </c>
      <c r="P37" s="34">
        <v>4.2998532609960644E-2</v>
      </c>
      <c r="Q37" s="32">
        <v>1190.9582</v>
      </c>
      <c r="R37" s="34">
        <f t="shared" ref="R37:R43" si="21">P37*Q37</f>
        <v>51.20945499980003</v>
      </c>
      <c r="S37" s="34">
        <f t="shared" ref="S37:S43" si="22">R37*10^(-17)</f>
        <v>5.1209454999800031E-16</v>
      </c>
      <c r="U37" s="32">
        <v>3</v>
      </c>
      <c r="V37" s="34">
        <v>5.0142419386750882E-2</v>
      </c>
      <c r="W37" s="32">
        <v>180.52819</v>
      </c>
      <c r="X37" s="34">
        <f t="shared" ref="X37:X43" si="23">V37*W37</f>
        <v>9.0521202141110457</v>
      </c>
      <c r="Y37" s="34">
        <f t="shared" ref="Y37:Y43" si="24">X37*10^(-17)</f>
        <v>9.0521202141110463E-17</v>
      </c>
    </row>
    <row r="38" spans="9:25" x14ac:dyDescent="0.3">
      <c r="I38" s="32">
        <v>4</v>
      </c>
      <c r="J38" s="34"/>
      <c r="K38" s="32"/>
      <c r="L38" s="34"/>
      <c r="M38" s="34"/>
      <c r="O38" s="32">
        <v>4</v>
      </c>
      <c r="P38" s="34"/>
      <c r="Q38" s="32"/>
      <c r="R38" s="34"/>
      <c r="S38" s="34"/>
      <c r="U38" s="32">
        <v>4</v>
      </c>
      <c r="V38" s="34"/>
      <c r="W38" s="32"/>
      <c r="X38" s="34"/>
      <c r="Y38" s="34"/>
    </row>
    <row r="39" spans="9:25" x14ac:dyDescent="0.3">
      <c r="I39" s="32">
        <v>5</v>
      </c>
      <c r="J39" s="34">
        <v>5.0143083432129837E-2</v>
      </c>
      <c r="K39" s="32">
        <v>101.40098999999999</v>
      </c>
      <c r="L39" s="34">
        <f t="shared" si="19"/>
        <v>5.0845583016705627</v>
      </c>
      <c r="M39" s="34">
        <f t="shared" si="20"/>
        <v>5.0845583016705628E-17</v>
      </c>
      <c r="O39" s="32">
        <v>5</v>
      </c>
      <c r="P39" s="34">
        <v>4.2998532609960644E-2</v>
      </c>
      <c r="Q39" s="32">
        <v>208.69223</v>
      </c>
      <c r="R39" s="34">
        <f t="shared" si="21"/>
        <v>8.9734596571004062</v>
      </c>
      <c r="S39" s="34">
        <f t="shared" si="22"/>
        <v>8.9734596571004072E-17</v>
      </c>
      <c r="U39" s="32">
        <v>5</v>
      </c>
      <c r="V39" s="34">
        <v>5.0142419386750882E-2</v>
      </c>
      <c r="W39" s="35"/>
      <c r="X39" s="34">
        <f t="shared" si="23"/>
        <v>0</v>
      </c>
      <c r="Y39" s="34">
        <f t="shared" si="24"/>
        <v>0</v>
      </c>
    </row>
    <row r="40" spans="9:25" x14ac:dyDescent="0.3">
      <c r="I40" s="32">
        <v>6</v>
      </c>
      <c r="J40" s="34">
        <v>5.0143083432129837E-2</v>
      </c>
      <c r="K40" s="32">
        <v>49.522053999999997</v>
      </c>
      <c r="L40" s="34">
        <f t="shared" si="19"/>
        <v>2.4831884854524389</v>
      </c>
      <c r="M40" s="34">
        <f t="shared" si="20"/>
        <v>2.4831884854524389E-17</v>
      </c>
      <c r="O40" s="32">
        <v>6</v>
      </c>
      <c r="P40" s="34">
        <v>4.2998532609960644E-2</v>
      </c>
      <c r="Q40" s="32">
        <v>201.47682</v>
      </c>
      <c r="R40" s="34">
        <f t="shared" si="21"/>
        <v>8.6632076149211716</v>
      </c>
      <c r="S40" s="34">
        <f t="shared" si="22"/>
        <v>8.6632076149211727E-17</v>
      </c>
      <c r="U40" s="32">
        <v>6</v>
      </c>
      <c r="V40" s="34">
        <v>5.0142419386750882E-2</v>
      </c>
      <c r="W40" s="35">
        <v>52.374567399999997</v>
      </c>
      <c r="X40" s="34">
        <f t="shared" si="23"/>
        <v>2.6261875237704504</v>
      </c>
      <c r="Y40" s="34">
        <f t="shared" si="24"/>
        <v>2.6261875237704506E-17</v>
      </c>
    </row>
    <row r="41" spans="9:25" x14ac:dyDescent="0.3">
      <c r="I41" s="32">
        <v>7</v>
      </c>
      <c r="J41" s="34">
        <v>5.0143083432129837E-2</v>
      </c>
      <c r="K41" s="32">
        <v>213.48858999999999</v>
      </c>
      <c r="L41" s="34">
        <f t="shared" si="19"/>
        <v>10.704976180177759</v>
      </c>
      <c r="M41" s="34">
        <f t="shared" si="20"/>
        <v>1.070497618017776E-16</v>
      </c>
      <c r="O41" s="32">
        <v>7</v>
      </c>
      <c r="P41" s="34">
        <v>4.2998532609960644E-2</v>
      </c>
      <c r="Q41" s="32">
        <v>761.84653000000003</v>
      </c>
      <c r="R41" s="34">
        <f t="shared" si="21"/>
        <v>32.75828286399036</v>
      </c>
      <c r="S41" s="34">
        <f t="shared" si="22"/>
        <v>3.2758282863990364E-16</v>
      </c>
      <c r="U41" s="32">
        <v>7</v>
      </c>
      <c r="V41" s="34">
        <v>5.0142419386750882E-2</v>
      </c>
      <c r="W41" s="32">
        <v>185.48096000000001</v>
      </c>
      <c r="X41" s="34">
        <f t="shared" si="23"/>
        <v>9.3004640845771647</v>
      </c>
      <c r="Y41" s="34">
        <f t="shared" si="24"/>
        <v>9.3004640845771658E-17</v>
      </c>
    </row>
    <row r="42" spans="9:25" x14ac:dyDescent="0.3">
      <c r="I42" s="32">
        <v>1</v>
      </c>
      <c r="J42" s="34">
        <v>5.0143083432129837E-2</v>
      </c>
      <c r="K42" s="32">
        <v>206.14026999999999</v>
      </c>
      <c r="L42" s="34">
        <f t="shared" si="19"/>
        <v>10.336508757331771</v>
      </c>
      <c r="M42" s="34">
        <f t="shared" si="20"/>
        <v>1.0336508757331772E-16</v>
      </c>
      <c r="O42" s="32">
        <v>1</v>
      </c>
      <c r="P42" s="34">
        <v>4.2998532609960644E-2</v>
      </c>
      <c r="Q42" s="32">
        <v>745.88062000000002</v>
      </c>
      <c r="R42" s="34">
        <f t="shared" si="21"/>
        <v>32.071772162207665</v>
      </c>
      <c r="S42" s="34">
        <f t="shared" si="22"/>
        <v>3.2071772162207668E-16</v>
      </c>
      <c r="U42" s="32">
        <v>1</v>
      </c>
      <c r="V42" s="34">
        <v>5.0142419386750882E-2</v>
      </c>
      <c r="W42" s="32">
        <v>167.12276</v>
      </c>
      <c r="X42" s="34">
        <f t="shared" si="23"/>
        <v>8.3799395209913143</v>
      </c>
      <c r="Y42" s="34">
        <f t="shared" si="24"/>
        <v>8.3799395209913149E-17</v>
      </c>
    </row>
    <row r="43" spans="9:25" x14ac:dyDescent="0.3">
      <c r="I43" s="32">
        <v>2</v>
      </c>
      <c r="J43" s="34">
        <v>5.0143083432129837E-2</v>
      </c>
      <c r="K43" s="32">
        <v>81.105286000000007</v>
      </c>
      <c r="L43" s="34">
        <f t="shared" si="19"/>
        <v>4.0668691226847526</v>
      </c>
      <c r="M43" s="34">
        <f t="shared" si="20"/>
        <v>4.0668691226847529E-17</v>
      </c>
      <c r="O43" s="32">
        <v>2</v>
      </c>
      <c r="P43" s="34">
        <v>4.2998532609960644E-2</v>
      </c>
      <c r="Q43" s="32">
        <v>305.31317999999999</v>
      </c>
      <c r="R43" s="34">
        <f t="shared" si="21"/>
        <v>13.128018726480784</v>
      </c>
      <c r="S43" s="34">
        <f t="shared" si="22"/>
        <v>1.3128018726480785E-16</v>
      </c>
      <c r="U43" s="32">
        <v>2</v>
      </c>
      <c r="V43" s="34">
        <v>5.0142419386750882E-2</v>
      </c>
      <c r="W43" s="32">
        <v>48.136302000000001</v>
      </c>
      <c r="X43" s="34">
        <f t="shared" si="23"/>
        <v>2.4136706426112955</v>
      </c>
      <c r="Y43" s="34">
        <f t="shared" si="24"/>
        <v>2.4136706426112958E-17</v>
      </c>
    </row>
    <row r="45" spans="9:25" x14ac:dyDescent="0.3">
      <c r="I45" s="97" t="s">
        <v>50</v>
      </c>
      <c r="J45" s="97"/>
      <c r="K45" s="97"/>
      <c r="L45" s="97"/>
      <c r="M45" s="97"/>
      <c r="W45" s="91"/>
    </row>
    <row r="46" spans="9:25" x14ac:dyDescent="0.3">
      <c r="I46" s="32" t="s">
        <v>0</v>
      </c>
      <c r="J46" s="32" t="s">
        <v>40</v>
      </c>
      <c r="K46" s="32" t="s">
        <v>3</v>
      </c>
      <c r="L46" s="32" t="s">
        <v>5</v>
      </c>
      <c r="M46" s="32" t="s">
        <v>94</v>
      </c>
    </row>
    <row r="47" spans="9:25" x14ac:dyDescent="0.3">
      <c r="I47" s="32" t="s">
        <v>4</v>
      </c>
      <c r="J47" s="34">
        <v>8.296345428814407E-2</v>
      </c>
      <c r="K47" s="27"/>
      <c r="L47" s="34">
        <f>J47*K47</f>
        <v>0</v>
      </c>
      <c r="M47" s="34">
        <f>L47*10^(-17)</f>
        <v>0</v>
      </c>
      <c r="Q47" t="s">
        <v>93</v>
      </c>
    </row>
    <row r="48" spans="9:25" x14ac:dyDescent="0.3">
      <c r="I48" s="32">
        <v>3</v>
      </c>
      <c r="J48" s="34">
        <v>8.296345428814407E-2</v>
      </c>
      <c r="K48" s="35"/>
      <c r="L48" s="34">
        <f t="shared" ref="L48:L54" si="25">J48*K48</f>
        <v>0</v>
      </c>
      <c r="M48" s="34">
        <f t="shared" ref="M48:M54" si="26">L48*10^(-17)</f>
        <v>0</v>
      </c>
      <c r="O48" s="91"/>
    </row>
    <row r="49" spans="9:13" x14ac:dyDescent="0.3">
      <c r="I49" s="32">
        <v>4</v>
      </c>
      <c r="J49" s="34"/>
      <c r="K49" s="35"/>
      <c r="L49" s="34"/>
      <c r="M49" s="34"/>
    </row>
    <row r="50" spans="9:13" x14ac:dyDescent="0.3">
      <c r="I50" s="32">
        <v>5</v>
      </c>
      <c r="J50" s="34">
        <v>8.296345428814407E-2</v>
      </c>
      <c r="K50" s="35">
        <v>64.403023899999994</v>
      </c>
      <c r="L50" s="34">
        <f t="shared" si="25"/>
        <v>5.3430973293458992</v>
      </c>
      <c r="M50" s="34">
        <f t="shared" si="26"/>
        <v>5.3430973293458994E-17</v>
      </c>
    </row>
    <row r="51" spans="9:13" x14ac:dyDescent="0.3">
      <c r="I51" s="32">
        <v>6</v>
      </c>
      <c r="J51" s="34">
        <v>8.296345428814407E-2</v>
      </c>
      <c r="K51" s="32">
        <v>15.537910999999999</v>
      </c>
      <c r="L51" s="34">
        <f t="shared" si="25"/>
        <v>1.2890787689817509</v>
      </c>
      <c r="M51" s="34">
        <f t="shared" si="26"/>
        <v>1.2890787689817511E-17</v>
      </c>
    </row>
    <row r="52" spans="9:13" x14ac:dyDescent="0.3">
      <c r="I52" s="32">
        <v>7</v>
      </c>
      <c r="J52" s="34">
        <v>8.296345428814407E-2</v>
      </c>
      <c r="K52" s="32">
        <v>191.58843999999999</v>
      </c>
      <c r="L52" s="34">
        <f t="shared" si="25"/>
        <v>15.894838784076832</v>
      </c>
      <c r="M52" s="34">
        <f t="shared" si="26"/>
        <v>1.5894838784076833E-16</v>
      </c>
    </row>
    <row r="53" spans="9:13" x14ac:dyDescent="0.3">
      <c r="I53" s="32">
        <v>1</v>
      </c>
      <c r="J53" s="34">
        <v>8.296345428814407E-2</v>
      </c>
      <c r="K53" s="32">
        <v>316.52855</v>
      </c>
      <c r="L53" s="34">
        <f t="shared" si="25"/>
        <v>26.260301888817523</v>
      </c>
      <c r="M53" s="34">
        <f t="shared" si="26"/>
        <v>2.6260301888817527E-16</v>
      </c>
    </row>
    <row r="54" spans="9:13" x14ac:dyDescent="0.3">
      <c r="I54" s="32">
        <v>2</v>
      </c>
      <c r="J54" s="34">
        <v>8.296345428814407E-2</v>
      </c>
      <c r="K54" s="32">
        <v>109.37057</v>
      </c>
      <c r="L54" s="34">
        <f t="shared" si="25"/>
        <v>9.0737602846632619</v>
      </c>
      <c r="M54" s="34">
        <f t="shared" si="26"/>
        <v>9.0737602846632627E-17</v>
      </c>
    </row>
  </sheetData>
  <mergeCells count="13">
    <mergeCell ref="I45:M45"/>
    <mergeCell ref="I1:M1"/>
    <mergeCell ref="O1:S1"/>
    <mergeCell ref="U1:Y1"/>
    <mergeCell ref="I12:M12"/>
    <mergeCell ref="O12:S12"/>
    <mergeCell ref="U12:Y12"/>
    <mergeCell ref="I23:M23"/>
    <mergeCell ref="O23:S23"/>
    <mergeCell ref="U23:Y23"/>
    <mergeCell ref="I34:M34"/>
    <mergeCell ref="O34:S34"/>
    <mergeCell ref="U34:Y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8" sqref="H18"/>
    </sheetView>
  </sheetViews>
  <sheetFormatPr defaultRowHeight="14.4" x14ac:dyDescent="0.3"/>
  <cols>
    <col min="1" max="1" width="9.21875" customWidth="1"/>
    <col min="5" max="5" width="17.88671875" bestFit="1" customWidth="1"/>
    <col min="7" max="7" width="9" bestFit="1" customWidth="1"/>
    <col min="10" max="10" width="14.21875" customWidth="1"/>
    <col min="11" max="11" width="17.88671875" bestFit="1" customWidth="1"/>
  </cols>
  <sheetData>
    <row r="1" spans="1:11" x14ac:dyDescent="0.3">
      <c r="A1" s="94">
        <v>126</v>
      </c>
      <c r="B1" s="94"/>
      <c r="C1" s="94"/>
      <c r="D1" s="94"/>
      <c r="E1" s="94"/>
      <c r="F1" s="95">
        <v>164</v>
      </c>
      <c r="G1" s="95"/>
      <c r="H1" s="95"/>
      <c r="I1" s="95"/>
      <c r="J1" s="95"/>
      <c r="K1" s="7"/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  <c r="F2" s="5" t="s">
        <v>0</v>
      </c>
      <c r="G2" s="5" t="s">
        <v>1</v>
      </c>
      <c r="H2" s="5" t="s">
        <v>2</v>
      </c>
      <c r="I2" s="5" t="s">
        <v>3</v>
      </c>
      <c r="J2" s="5" t="s">
        <v>5</v>
      </c>
      <c r="K2" s="8" t="s">
        <v>6</v>
      </c>
    </row>
    <row r="3" spans="1:11" x14ac:dyDescent="0.3">
      <c r="A3" s="1" t="s">
        <v>4</v>
      </c>
      <c r="B3" s="2">
        <v>4.9291531999999898E-19</v>
      </c>
      <c r="C3" s="2">
        <v>339.31592000000001</v>
      </c>
      <c r="D3" s="3"/>
      <c r="E3" s="4">
        <f>B3*C3*D3</f>
        <v>0</v>
      </c>
      <c r="F3" s="5" t="s">
        <v>4</v>
      </c>
      <c r="G3" s="6">
        <v>2.7760206999999898E-19</v>
      </c>
      <c r="H3" s="5">
        <v>700.06542999999999</v>
      </c>
      <c r="I3" s="5"/>
      <c r="J3" s="92">
        <f>G3*H3*I3</f>
        <v>0</v>
      </c>
      <c r="K3" s="9" t="e">
        <f>E3/J3</f>
        <v>#DIV/0!</v>
      </c>
    </row>
    <row r="4" spans="1:11" x14ac:dyDescent="0.3">
      <c r="A4" s="1">
        <v>3</v>
      </c>
      <c r="B4" s="2">
        <v>4.9291531999999898E-19</v>
      </c>
      <c r="C4" s="2">
        <v>339.31592000000001</v>
      </c>
      <c r="D4" s="1">
        <v>1030.6189999999999</v>
      </c>
      <c r="E4" s="4">
        <f t="shared" ref="E4:E10" si="0">B4*C4*D4</f>
        <v>1.7237516598199405E-13</v>
      </c>
      <c r="F4" s="5">
        <v>3</v>
      </c>
      <c r="G4" s="6">
        <v>2.7760206999999898E-19</v>
      </c>
      <c r="H4" s="5">
        <v>700.06542999999999</v>
      </c>
      <c r="I4" s="5">
        <v>3272.3571999999999</v>
      </c>
      <c r="J4" s="92">
        <f t="shared" ref="J4:J10" si="1">G4*H4*I4</f>
        <v>6.3594863022083984E-13</v>
      </c>
      <c r="K4" s="9">
        <f t="shared" ref="K4:K10" si="2">E4/J4</f>
        <v>0.27105202808933632</v>
      </c>
    </row>
    <row r="5" spans="1:11" x14ac:dyDescent="0.3">
      <c r="A5" s="1">
        <v>4</v>
      </c>
      <c r="B5" s="2">
        <v>4.9291531999999898E-19</v>
      </c>
      <c r="C5" s="2">
        <v>339.31592000000001</v>
      </c>
      <c r="D5" s="1">
        <v>328.24988000000002</v>
      </c>
      <c r="E5" s="4">
        <f t="shared" si="0"/>
        <v>5.490111044776939E-14</v>
      </c>
      <c r="F5" s="5">
        <v>4</v>
      </c>
      <c r="G5" s="6">
        <v>2.7760206999999898E-19</v>
      </c>
      <c r="H5" s="5">
        <v>700.06542999999999</v>
      </c>
      <c r="I5" s="5">
        <v>912.53837999999996</v>
      </c>
      <c r="J5" s="92">
        <f t="shared" si="1"/>
        <v>1.773423551637163E-13</v>
      </c>
      <c r="K5" s="9">
        <f t="shared" si="2"/>
        <v>0.30957697836530135</v>
      </c>
    </row>
    <row r="6" spans="1:11" x14ac:dyDescent="0.3">
      <c r="A6" s="1">
        <v>5</v>
      </c>
      <c r="B6" s="2">
        <v>4.9291531999999898E-19</v>
      </c>
      <c r="C6" s="2">
        <v>339.31592000000001</v>
      </c>
      <c r="D6" s="1">
        <v>238.02489</v>
      </c>
      <c r="E6" s="4">
        <f t="shared" si="0"/>
        <v>3.9810618590959299E-14</v>
      </c>
      <c r="F6" s="5">
        <v>5</v>
      </c>
      <c r="G6" s="6">
        <v>2.7760206999999898E-19</v>
      </c>
      <c r="H6" s="5">
        <v>700.06542999999999</v>
      </c>
      <c r="I6" s="5">
        <v>586.95038</v>
      </c>
      <c r="J6" s="92">
        <f t="shared" si="1"/>
        <v>1.1406770940794649E-13</v>
      </c>
      <c r="K6" s="9">
        <f t="shared" si="2"/>
        <v>0.34900866158872745</v>
      </c>
    </row>
    <row r="7" spans="1:11" x14ac:dyDescent="0.3">
      <c r="A7" s="1">
        <v>6</v>
      </c>
      <c r="B7" s="2">
        <v>4.9291531999999898E-19</v>
      </c>
      <c r="C7" s="2">
        <v>339.31592000000001</v>
      </c>
      <c r="D7" s="1">
        <v>944.01164000000006</v>
      </c>
      <c r="E7" s="4">
        <f t="shared" si="0"/>
        <v>1.5788973726850994E-13</v>
      </c>
      <c r="F7" s="5">
        <v>6</v>
      </c>
      <c r="G7" s="6">
        <v>2.7760206999999898E-19</v>
      </c>
      <c r="H7" s="5">
        <v>700.06542999999999</v>
      </c>
      <c r="I7" s="5">
        <v>1633.2421999999999</v>
      </c>
      <c r="J7" s="92">
        <f t="shared" si="1"/>
        <v>3.1740365627226479E-13</v>
      </c>
      <c r="K7" s="9">
        <f t="shared" si="2"/>
        <v>0.49744145711123799</v>
      </c>
    </row>
    <row r="8" spans="1:11" x14ac:dyDescent="0.3">
      <c r="A8" s="1">
        <v>7</v>
      </c>
      <c r="B8" s="2">
        <v>4.9291531999999898E-19</v>
      </c>
      <c r="C8" s="2">
        <v>339.31592000000001</v>
      </c>
      <c r="D8" s="1">
        <v>955.34592999999995</v>
      </c>
      <c r="E8" s="4">
        <f t="shared" si="0"/>
        <v>1.5978544278144735E-13</v>
      </c>
      <c r="F8" s="5">
        <v>7</v>
      </c>
      <c r="G8" s="6">
        <v>2.7760206999999898E-19</v>
      </c>
      <c r="H8" s="5">
        <v>700.06542999999999</v>
      </c>
      <c r="I8" s="5">
        <v>1674.8320000000001</v>
      </c>
      <c r="J8" s="92">
        <f t="shared" si="1"/>
        <v>3.2548620188836038E-13</v>
      </c>
      <c r="K8" s="9">
        <f t="shared" si="2"/>
        <v>0.49091310738958055</v>
      </c>
    </row>
    <row r="9" spans="1:11" x14ac:dyDescent="0.3">
      <c r="A9" s="1">
        <v>1</v>
      </c>
      <c r="B9" s="2">
        <v>4.9291531999999898E-19</v>
      </c>
      <c r="C9" s="2">
        <v>339.31592000000001</v>
      </c>
      <c r="D9" s="1">
        <v>196.43879000000001</v>
      </c>
      <c r="E9" s="4">
        <f t="shared" si="0"/>
        <v>3.2855176385795413E-14</v>
      </c>
      <c r="F9" s="5">
        <v>1</v>
      </c>
      <c r="G9" s="6">
        <v>2.7760206999999898E-19</v>
      </c>
      <c r="H9" s="5">
        <v>700.06542999999999</v>
      </c>
      <c r="I9" s="5">
        <v>155.80251999999999</v>
      </c>
      <c r="J9" s="92">
        <f t="shared" si="1"/>
        <v>3.0278601363859358E-14</v>
      </c>
      <c r="K9" s="9">
        <f t="shared" si="2"/>
        <v>1.0850955759472913</v>
      </c>
    </row>
    <row r="10" spans="1:11" x14ac:dyDescent="0.3">
      <c r="A10" s="1">
        <v>2</v>
      </c>
      <c r="B10" s="2">
        <v>4.9291531999999898E-19</v>
      </c>
      <c r="C10" s="2">
        <v>339.31592000000001</v>
      </c>
      <c r="D10" s="1">
        <v>62.850096000000001</v>
      </c>
      <c r="E10" s="4">
        <f t="shared" si="0"/>
        <v>1.0511930917229609E-14</v>
      </c>
      <c r="F10" s="5">
        <v>2</v>
      </c>
      <c r="G10" s="6">
        <v>2.7760206999999898E-19</v>
      </c>
      <c r="H10" s="5">
        <v>700.06542999999999</v>
      </c>
      <c r="I10" s="5">
        <v>60.444173999999997</v>
      </c>
      <c r="J10" s="92">
        <f t="shared" si="1"/>
        <v>1.1746697353250464E-14</v>
      </c>
      <c r="K10" s="9">
        <f t="shared" si="2"/>
        <v>0.89488394917409031</v>
      </c>
    </row>
    <row r="14" spans="1:11" x14ac:dyDescent="0.3">
      <c r="A14" s="96">
        <v>128</v>
      </c>
      <c r="B14" s="96"/>
      <c r="C14" s="96"/>
      <c r="D14" s="96"/>
      <c r="E14" s="96"/>
    </row>
    <row r="15" spans="1:11" x14ac:dyDescent="0.3">
      <c r="A15" s="22" t="s">
        <v>0</v>
      </c>
      <c r="B15" s="22" t="s">
        <v>1</v>
      </c>
      <c r="C15" s="22" t="s">
        <v>2</v>
      </c>
      <c r="D15" s="22" t="s">
        <v>3</v>
      </c>
      <c r="E15" s="22" t="s">
        <v>5</v>
      </c>
    </row>
    <row r="16" spans="1:11" x14ac:dyDescent="0.3">
      <c r="A16" s="22" t="s">
        <v>4</v>
      </c>
      <c r="B16" s="23">
        <v>4.2779221999999902E-19</v>
      </c>
      <c r="C16" s="23">
        <v>357.43804999999901</v>
      </c>
      <c r="D16" s="24"/>
      <c r="E16" s="25">
        <f>B16*C16*D16</f>
        <v>0</v>
      </c>
    </row>
    <row r="17" spans="1:5" x14ac:dyDescent="0.3">
      <c r="A17" s="22">
        <v>3</v>
      </c>
      <c r="B17" s="23">
        <v>4.2779221999999902E-19</v>
      </c>
      <c r="C17" s="23">
        <v>357.43804999999901</v>
      </c>
      <c r="D17" s="22">
        <v>975.66645000000005</v>
      </c>
      <c r="E17" s="25">
        <f t="shared" ref="E17:E23" si="3">B17*C17*D17</f>
        <v>1.4918839284653863E-13</v>
      </c>
    </row>
    <row r="18" spans="1:5" x14ac:dyDescent="0.3">
      <c r="A18" s="22">
        <v>4</v>
      </c>
      <c r="B18" s="23">
        <v>4.2779221999999902E-19</v>
      </c>
      <c r="C18" s="23">
        <v>357.43804999999901</v>
      </c>
      <c r="D18" s="22">
        <v>355.95605999999998</v>
      </c>
      <c r="E18" s="25">
        <f t="shared" si="3"/>
        <v>5.4428962393229849E-14</v>
      </c>
    </row>
    <row r="19" spans="1:5" x14ac:dyDescent="0.3">
      <c r="A19" s="22">
        <v>5</v>
      </c>
      <c r="B19" s="23">
        <v>4.2779221999999902E-19</v>
      </c>
      <c r="C19" s="23">
        <v>357.43804999999901</v>
      </c>
      <c r="D19" s="22">
        <v>249.59753000000001</v>
      </c>
      <c r="E19" s="25">
        <f t="shared" si="3"/>
        <v>3.8165762857957973E-14</v>
      </c>
    </row>
    <row r="20" spans="1:5" x14ac:dyDescent="0.3">
      <c r="A20" s="22">
        <v>6</v>
      </c>
      <c r="B20" s="23">
        <v>4.2779221999999902E-19</v>
      </c>
      <c r="C20" s="23">
        <v>357.43804999999901</v>
      </c>
      <c r="D20" s="22">
        <v>568.47337000000005</v>
      </c>
      <c r="E20" s="25">
        <f t="shared" si="3"/>
        <v>8.6924817847693452E-14</v>
      </c>
    </row>
    <row r="21" spans="1:5" x14ac:dyDescent="0.3">
      <c r="A21" s="22">
        <v>7</v>
      </c>
      <c r="B21" s="23">
        <v>4.2779221999999902E-19</v>
      </c>
      <c r="C21" s="23">
        <v>357.43804999999901</v>
      </c>
      <c r="D21" s="22">
        <v>510.16836000000001</v>
      </c>
      <c r="E21" s="25">
        <f t="shared" si="3"/>
        <v>7.8009444425965804E-14</v>
      </c>
    </row>
    <row r="22" spans="1:5" x14ac:dyDescent="0.3">
      <c r="A22" s="22">
        <v>1</v>
      </c>
      <c r="B22" s="23">
        <v>4.2779221999999902E-19</v>
      </c>
      <c r="C22" s="23">
        <v>357.43804999999901</v>
      </c>
      <c r="D22" s="22">
        <v>165.55825999999999</v>
      </c>
      <c r="E22" s="25">
        <f t="shared" si="3"/>
        <v>2.5315383891563944E-14</v>
      </c>
    </row>
    <row r="23" spans="1:5" x14ac:dyDescent="0.3">
      <c r="A23" s="22">
        <v>2</v>
      </c>
      <c r="B23" s="23">
        <v>4.2779221999999902E-19</v>
      </c>
      <c r="C23" s="23">
        <v>357.43804999999901</v>
      </c>
      <c r="D23" s="22">
        <v>57.595889999999997</v>
      </c>
      <c r="E23" s="25">
        <f t="shared" si="3"/>
        <v>8.8069424378239357E-15</v>
      </c>
    </row>
  </sheetData>
  <mergeCells count="3">
    <mergeCell ref="A1:E1"/>
    <mergeCell ref="F1:J1"/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C1" workbookViewId="0">
      <selection activeCell="E13" sqref="E13"/>
    </sheetView>
  </sheetViews>
  <sheetFormatPr defaultRowHeight="14.4" x14ac:dyDescent="0.3"/>
  <cols>
    <col min="1" max="1" width="24.6640625" bestFit="1" customWidth="1"/>
    <col min="3" max="3" width="11.6640625" bestFit="1" customWidth="1"/>
    <col min="5" max="5" width="12" bestFit="1" customWidth="1"/>
  </cols>
  <sheetData>
    <row r="1" spans="1:9" x14ac:dyDescent="0.3">
      <c r="A1" s="17" t="s">
        <v>7</v>
      </c>
      <c r="B1" s="17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</row>
    <row r="2" spans="1:9" x14ac:dyDescent="0.3">
      <c r="A2" s="17" t="s">
        <v>8</v>
      </c>
      <c r="B2" s="11" t="s">
        <v>10</v>
      </c>
      <c r="C2" s="12">
        <v>1.0851</v>
      </c>
      <c r="D2" s="13">
        <v>0.89488000000000001</v>
      </c>
      <c r="E2" s="13">
        <v>0.27105000000000001</v>
      </c>
      <c r="F2" s="13">
        <v>0.30958000000000002</v>
      </c>
      <c r="G2" s="13">
        <v>0.34900999999999999</v>
      </c>
      <c r="H2" s="13">
        <v>0.49743999999999999</v>
      </c>
      <c r="I2" s="13">
        <v>0.49091000000000001</v>
      </c>
    </row>
    <row r="3" spans="1:9" x14ac:dyDescent="0.3">
      <c r="A3" s="17" t="s">
        <v>9</v>
      </c>
      <c r="B3" s="11" t="s">
        <v>10</v>
      </c>
      <c r="C3" s="13">
        <v>9.1</v>
      </c>
      <c r="D3" s="13">
        <v>11.11</v>
      </c>
      <c r="E3" s="13">
        <v>23.55</v>
      </c>
      <c r="F3" s="13">
        <v>22.16</v>
      </c>
      <c r="G3" s="13">
        <v>20.92</v>
      </c>
      <c r="H3" s="13">
        <v>17.22</v>
      </c>
      <c r="I3" s="13">
        <v>17.36</v>
      </c>
    </row>
    <row r="4" spans="1:9" x14ac:dyDescent="0.3">
      <c r="A4" s="17" t="s">
        <v>11</v>
      </c>
      <c r="B4" s="11" t="s">
        <v>10</v>
      </c>
      <c r="C4" s="13">
        <v>10.53</v>
      </c>
      <c r="D4" s="13">
        <v>17.71</v>
      </c>
      <c r="E4" s="13">
        <v>442.5</v>
      </c>
      <c r="F4" s="13">
        <v>309.3</v>
      </c>
      <c r="G4" s="13">
        <v>223.9</v>
      </c>
      <c r="H4" s="13">
        <v>86.17</v>
      </c>
      <c r="I4" s="13">
        <v>89.3</v>
      </c>
    </row>
    <row r="5" spans="1:9" x14ac:dyDescent="0.3">
      <c r="A5" s="17" t="s">
        <v>15</v>
      </c>
      <c r="B5" s="11" t="s">
        <v>10</v>
      </c>
      <c r="C5" s="13">
        <v>3.2855176385795413E-14</v>
      </c>
      <c r="D5" s="13">
        <v>1.0511930917229609E-14</v>
      </c>
      <c r="E5" s="13">
        <v>1.7237516598199405E-13</v>
      </c>
      <c r="F5" s="13">
        <v>5.490111044776939E-14</v>
      </c>
      <c r="G5" s="13">
        <v>3.9810618590959299E-14</v>
      </c>
      <c r="H5" s="13">
        <v>1.5788973726850994E-13</v>
      </c>
      <c r="I5" s="13">
        <v>1.5978544278144735E-13</v>
      </c>
    </row>
    <row r="6" spans="1:9" x14ac:dyDescent="0.3">
      <c r="A6" s="18" t="s">
        <v>13</v>
      </c>
      <c r="B6" s="3" t="s">
        <v>10</v>
      </c>
      <c r="C6" s="14">
        <f>C4*C5</f>
        <v>3.4596500734242567E-13</v>
      </c>
      <c r="D6" s="14">
        <f t="shared" ref="D6:I6" si="0">D4*D5</f>
        <v>1.8616629654413637E-13</v>
      </c>
      <c r="E6" s="14">
        <f t="shared" si="0"/>
        <v>7.6276010947032367E-11</v>
      </c>
      <c r="F6" s="14">
        <f t="shared" si="0"/>
        <v>1.6980913461495072E-11</v>
      </c>
      <c r="G6" s="14">
        <f t="shared" si="0"/>
        <v>8.9135975025157879E-12</v>
      </c>
      <c r="H6" s="14">
        <f t="shared" si="0"/>
        <v>1.3605358660427502E-11</v>
      </c>
      <c r="I6" s="14">
        <f t="shared" si="0"/>
        <v>1.4268840040383247E-11</v>
      </c>
    </row>
    <row r="7" spans="1:9" x14ac:dyDescent="0.3">
      <c r="A7" s="17" t="s">
        <v>12</v>
      </c>
      <c r="B7" s="11" t="s">
        <v>10</v>
      </c>
      <c r="C7" s="13">
        <v>4.3959999999999999</v>
      </c>
      <c r="D7" s="13">
        <v>6.0940000000000003</v>
      </c>
      <c r="E7" s="13">
        <v>46.12</v>
      </c>
      <c r="F7" s="13">
        <v>36.82</v>
      </c>
      <c r="G7" s="13">
        <v>30.05</v>
      </c>
      <c r="H7" s="13">
        <v>16.48</v>
      </c>
      <c r="I7" s="13">
        <v>16.86</v>
      </c>
    </row>
    <row r="8" spans="1:9" x14ac:dyDescent="0.3">
      <c r="A8" s="17" t="s">
        <v>16</v>
      </c>
      <c r="B8" s="11" t="s">
        <v>10</v>
      </c>
      <c r="C8" s="13">
        <v>3.0278601363859358E-14</v>
      </c>
      <c r="D8" s="13">
        <v>1.1746697353250464E-14</v>
      </c>
      <c r="E8" s="13">
        <v>6.3594863022083984E-13</v>
      </c>
      <c r="F8" s="13">
        <v>1.773423551637163E-13</v>
      </c>
      <c r="G8" s="13">
        <v>1.1406770940794649E-13</v>
      </c>
      <c r="H8" s="13">
        <v>3.1740365627226479E-13</v>
      </c>
      <c r="I8" s="13">
        <v>3.2548620188836038E-13</v>
      </c>
    </row>
    <row r="9" spans="1:9" x14ac:dyDescent="0.3">
      <c r="A9" s="19" t="s">
        <v>14</v>
      </c>
      <c r="B9" s="15" t="s">
        <v>10</v>
      </c>
      <c r="C9" s="16">
        <f>C7*C8</f>
        <v>1.3310473159552573E-13</v>
      </c>
      <c r="D9" s="16">
        <f t="shared" ref="D9:I9" si="1">D7*D8</f>
        <v>7.1584373670708333E-14</v>
      </c>
      <c r="E9" s="16">
        <f t="shared" si="1"/>
        <v>2.9329950825785134E-11</v>
      </c>
      <c r="F9" s="16">
        <f t="shared" si="1"/>
        <v>6.5297455171280339E-12</v>
      </c>
      <c r="G9" s="16">
        <f t="shared" si="1"/>
        <v>3.4277346677087921E-12</v>
      </c>
      <c r="H9" s="16">
        <f t="shared" si="1"/>
        <v>5.2308122553669236E-12</v>
      </c>
      <c r="I9" s="16">
        <f t="shared" si="1"/>
        <v>5.4876973638377556E-12</v>
      </c>
    </row>
    <row r="10" spans="1:9" x14ac:dyDescent="0.3">
      <c r="A10" s="26" t="s">
        <v>17</v>
      </c>
      <c r="B10" s="27" t="s">
        <v>10</v>
      </c>
      <c r="C10" s="28">
        <v>9.6920000000000002</v>
      </c>
      <c r="D10" s="28">
        <v>15.99</v>
      </c>
      <c r="E10" s="28">
        <v>356.6</v>
      </c>
      <c r="F10" s="28">
        <v>252.4</v>
      </c>
      <c r="G10" s="28">
        <v>184.9</v>
      </c>
      <c r="H10" s="28">
        <v>73.59</v>
      </c>
      <c r="I10" s="29">
        <v>76.16</v>
      </c>
    </row>
    <row r="11" spans="1:9" x14ac:dyDescent="0.3">
      <c r="A11" s="26" t="s">
        <v>18</v>
      </c>
      <c r="B11" s="27" t="s">
        <v>10</v>
      </c>
      <c r="C11" s="7">
        <v>2.5315383891563944E-14</v>
      </c>
      <c r="D11" s="7">
        <v>8.8069424378239357E-15</v>
      </c>
      <c r="E11" s="7">
        <v>1.4918839284653863E-13</v>
      </c>
      <c r="F11" s="7">
        <v>5.4428962393229849E-14</v>
      </c>
      <c r="G11" s="7">
        <v>3.8165762857957973E-14</v>
      </c>
      <c r="H11" s="7">
        <v>8.6924817847693452E-14</v>
      </c>
      <c r="I11" s="7">
        <v>7.8009444425965804E-14</v>
      </c>
    </row>
    <row r="12" spans="1:9" x14ac:dyDescent="0.3">
      <c r="A12" s="30" t="s">
        <v>19</v>
      </c>
      <c r="B12" s="24" t="s">
        <v>10</v>
      </c>
      <c r="C12" s="22">
        <f>C10*C11</f>
        <v>2.4535670067703773E-13</v>
      </c>
      <c r="D12" s="22">
        <f t="shared" ref="D12:I12" si="2">D10*D11</f>
        <v>1.4082300958080474E-13</v>
      </c>
      <c r="E12" s="93">
        <f>E10*E11</f>
        <v>5.3200580889075681E-11</v>
      </c>
      <c r="F12" s="22">
        <f t="shared" si="2"/>
        <v>1.3737870108051215E-11</v>
      </c>
      <c r="G12" s="22">
        <f t="shared" si="2"/>
        <v>7.0568495524364297E-12</v>
      </c>
      <c r="H12" s="22">
        <f t="shared" si="2"/>
        <v>6.3967973454117613E-12</v>
      </c>
      <c r="I12" s="22">
        <f t="shared" si="2"/>
        <v>5.9411992874815554E-12</v>
      </c>
    </row>
    <row r="14" spans="1:9" x14ac:dyDescent="0.3">
      <c r="A14" s="21"/>
      <c r="B14" s="21"/>
    </row>
    <row r="17" spans="6:6" x14ac:dyDescent="0.3">
      <c r="F17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C23" sqref="C23"/>
    </sheetView>
  </sheetViews>
  <sheetFormatPr defaultRowHeight="14.4" x14ac:dyDescent="0.3"/>
  <cols>
    <col min="1" max="1" width="24.6640625" bestFit="1" customWidth="1"/>
    <col min="3" max="3" width="11.6640625" bestFit="1" customWidth="1"/>
  </cols>
  <sheetData>
    <row r="1" spans="1:9" x14ac:dyDescent="0.3">
      <c r="A1" s="20" t="s">
        <v>7</v>
      </c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</row>
    <row r="2" spans="1:9" x14ac:dyDescent="0.3">
      <c r="A2" s="20" t="s">
        <v>8</v>
      </c>
      <c r="B2" s="40" t="s">
        <v>10</v>
      </c>
      <c r="C2" s="12">
        <v>1.0851</v>
      </c>
      <c r="D2" s="13">
        <v>0.89488000000000001</v>
      </c>
      <c r="E2" s="13">
        <v>0.27105000000000001</v>
      </c>
      <c r="F2" s="13">
        <v>0.30958000000000002</v>
      </c>
      <c r="G2" s="13">
        <v>0.34900999999999999</v>
      </c>
      <c r="H2" s="13">
        <v>0.49743999999999999</v>
      </c>
      <c r="I2" s="13">
        <v>0.49091000000000001</v>
      </c>
    </row>
    <row r="3" spans="1:9" x14ac:dyDescent="0.3">
      <c r="A3" s="68" t="s">
        <v>9</v>
      </c>
      <c r="B3" s="69" t="s">
        <v>10</v>
      </c>
      <c r="C3" s="13">
        <v>9.1</v>
      </c>
      <c r="D3" s="13">
        <v>11.11</v>
      </c>
      <c r="E3" s="13">
        <v>23.55</v>
      </c>
      <c r="F3" s="13">
        <v>22.16</v>
      </c>
      <c r="G3" s="13">
        <v>20.92</v>
      </c>
      <c r="H3" s="13">
        <v>17.22</v>
      </c>
      <c r="I3" s="13">
        <v>17.36</v>
      </c>
    </row>
    <row r="4" spans="1:9" x14ac:dyDescent="0.3">
      <c r="A4" s="70"/>
      <c r="B4" s="71"/>
      <c r="C4" s="61"/>
      <c r="D4" s="61"/>
      <c r="E4" s="61"/>
      <c r="F4" s="61"/>
      <c r="G4" s="61"/>
      <c r="H4" s="61"/>
      <c r="I4" s="61"/>
    </row>
    <row r="5" spans="1:9" x14ac:dyDescent="0.3">
      <c r="A5" s="64" t="s">
        <v>52</v>
      </c>
      <c r="B5" s="65" t="s">
        <v>10</v>
      </c>
      <c r="C5" s="10">
        <v>1.095</v>
      </c>
      <c r="D5" s="10">
        <v>1.117</v>
      </c>
      <c r="E5" s="10">
        <v>1.2649999999999999</v>
      </c>
      <c r="F5" s="10">
        <v>1.2470000000000001</v>
      </c>
      <c r="G5" s="10">
        <v>1.232</v>
      </c>
      <c r="H5" s="10">
        <v>1.1870000000000001</v>
      </c>
      <c r="I5" s="10">
        <v>1.1890000000000001</v>
      </c>
    </row>
    <row r="6" spans="1:9" x14ac:dyDescent="0.3">
      <c r="A6" s="20" t="s">
        <v>53</v>
      </c>
      <c r="B6" s="40" t="s">
        <v>10</v>
      </c>
      <c r="C6" s="13">
        <v>2.9253285836394544E-18</v>
      </c>
      <c r="D6" s="13">
        <v>4.092987965732981E-18</v>
      </c>
      <c r="E6" s="13">
        <v>1.9014956748503992E-16</v>
      </c>
      <c r="F6" s="13">
        <v>2.950260567295687E-18</v>
      </c>
      <c r="G6" s="34">
        <v>3.7048006466736268E-17</v>
      </c>
      <c r="H6" s="13">
        <v>5.646209160867817E-17</v>
      </c>
      <c r="I6" s="13">
        <v>1.1322968519771916E-16</v>
      </c>
    </row>
    <row r="7" spans="1:9" x14ac:dyDescent="0.3">
      <c r="A7" s="62" t="s">
        <v>54</v>
      </c>
      <c r="B7" s="63" t="s">
        <v>10</v>
      </c>
      <c r="C7" s="36">
        <f t="shared" ref="C7:I7" si="0">C5*C6</f>
        <v>3.2032347990852024E-18</v>
      </c>
      <c r="D7" s="36">
        <f t="shared" si="0"/>
        <v>4.5718675577237396E-18</v>
      </c>
      <c r="E7" s="36">
        <f t="shared" si="0"/>
        <v>2.4053920286857549E-16</v>
      </c>
      <c r="F7" s="36">
        <f t="shared" si="0"/>
        <v>3.6789749274177217E-18</v>
      </c>
      <c r="G7" s="36">
        <f t="shared" si="0"/>
        <v>4.5643143967019082E-17</v>
      </c>
      <c r="H7" s="36">
        <f t="shared" si="0"/>
        <v>6.7020502739500992E-17</v>
      </c>
      <c r="I7" s="36">
        <f t="shared" si="0"/>
        <v>1.3463009570008808E-16</v>
      </c>
    </row>
    <row r="8" spans="1:9" x14ac:dyDescent="0.3">
      <c r="A8" s="66"/>
      <c r="B8" s="67"/>
      <c r="C8" s="61"/>
      <c r="D8" s="61"/>
      <c r="E8" s="61"/>
      <c r="F8" s="61"/>
      <c r="G8" s="61"/>
      <c r="H8" s="61"/>
      <c r="I8" s="61"/>
    </row>
    <row r="9" spans="1:9" x14ac:dyDescent="0.3">
      <c r="A9" s="64" t="s">
        <v>55</v>
      </c>
      <c r="B9" s="65" t="s">
        <v>10</v>
      </c>
      <c r="C9" s="10">
        <v>1.139</v>
      </c>
      <c r="D9" s="10">
        <v>1.1719999999999999</v>
      </c>
      <c r="E9" s="10">
        <v>1.401</v>
      </c>
      <c r="F9" s="10">
        <v>1.3740000000000001</v>
      </c>
      <c r="G9" s="10">
        <v>1.349</v>
      </c>
      <c r="H9" s="10">
        <v>1.28</v>
      </c>
      <c r="I9" s="10">
        <v>1.282</v>
      </c>
    </row>
    <row r="10" spans="1:9" x14ac:dyDescent="0.3">
      <c r="A10" s="20" t="s">
        <v>56</v>
      </c>
      <c r="B10" s="40" t="s">
        <v>10</v>
      </c>
      <c r="C10" s="13">
        <v>6.1288583029993508E-18</v>
      </c>
      <c r="D10" s="13">
        <v>3.8501441402842088E-18</v>
      </c>
      <c r="E10" s="13">
        <v>2.4222780915014855E-16</v>
      </c>
      <c r="F10" s="13">
        <v>2.1466297480907888E-17</v>
      </c>
      <c r="G10" s="13">
        <v>4.2101899275938989E-17</v>
      </c>
      <c r="H10" s="13">
        <v>6.13866795695988E-17</v>
      </c>
      <c r="I10" s="13">
        <v>1.2267417466707769E-16</v>
      </c>
    </row>
    <row r="11" spans="1:9" x14ac:dyDescent="0.3">
      <c r="A11" s="83" t="s">
        <v>57</v>
      </c>
      <c r="B11" s="84" t="s">
        <v>10</v>
      </c>
      <c r="C11" s="85">
        <f>C9*C10</f>
        <v>6.9807696071162601E-18</v>
      </c>
      <c r="D11" s="85">
        <f t="shared" ref="D11:I11" si="1">D9*D10</f>
        <v>4.5123689324130921E-18</v>
      </c>
      <c r="E11" s="85">
        <f t="shared" si="1"/>
        <v>3.3936116061935811E-16</v>
      </c>
      <c r="F11" s="85">
        <f t="shared" si="1"/>
        <v>2.9494692738767438E-17</v>
      </c>
      <c r="G11" s="85">
        <f t="shared" si="1"/>
        <v>5.6795462123241693E-17</v>
      </c>
      <c r="H11" s="85">
        <f t="shared" si="1"/>
        <v>7.8574949849086468E-17</v>
      </c>
      <c r="I11" s="85">
        <f t="shared" si="1"/>
        <v>1.5726829192319361E-16</v>
      </c>
    </row>
    <row r="12" spans="1:9" x14ac:dyDescent="0.3">
      <c r="A12" s="66"/>
      <c r="B12" s="67"/>
      <c r="C12" s="61"/>
      <c r="D12" s="61"/>
      <c r="E12" s="61"/>
      <c r="F12" s="61"/>
      <c r="G12" s="61"/>
      <c r="H12" s="61"/>
      <c r="I12" s="61"/>
    </row>
    <row r="13" spans="1:9" x14ac:dyDescent="0.3">
      <c r="A13" s="86" t="s">
        <v>59</v>
      </c>
      <c r="B13" s="87" t="s">
        <v>10</v>
      </c>
      <c r="C13" s="10">
        <v>1.145</v>
      </c>
      <c r="D13" s="10">
        <v>1.18</v>
      </c>
      <c r="E13" s="10">
        <v>1.419</v>
      </c>
      <c r="F13" s="10">
        <v>1.391</v>
      </c>
      <c r="G13" s="10">
        <v>1.365</v>
      </c>
      <c r="H13" s="10">
        <v>1.292</v>
      </c>
      <c r="I13" s="10">
        <v>1.2949999999999999</v>
      </c>
    </row>
    <row r="14" spans="1:9" x14ac:dyDescent="0.3">
      <c r="A14" s="41" t="s">
        <v>60</v>
      </c>
      <c r="B14" s="42" t="s">
        <v>10</v>
      </c>
      <c r="C14" s="43">
        <v>8.4942861828129437E-18</v>
      </c>
      <c r="D14" s="43"/>
      <c r="E14" s="43">
        <v>2.1717131283559333E-17</v>
      </c>
      <c r="F14" s="43"/>
      <c r="G14" s="43">
        <v>2.7906376659765195E-18</v>
      </c>
      <c r="H14" s="43"/>
      <c r="I14" s="43">
        <v>3.8398022555456724E-18</v>
      </c>
    </row>
    <row r="15" spans="1:9" x14ac:dyDescent="0.3">
      <c r="A15" s="72" t="s">
        <v>61</v>
      </c>
      <c r="B15" s="73" t="s">
        <v>10</v>
      </c>
      <c r="C15" s="44">
        <f>C13*C14</f>
        <v>9.72595767932082E-18</v>
      </c>
      <c r="D15" s="44">
        <f t="shared" ref="D15:I15" si="2">D13*D14</f>
        <v>0</v>
      </c>
      <c r="E15" s="44">
        <f t="shared" si="2"/>
        <v>3.0816609291370693E-17</v>
      </c>
      <c r="F15" s="44"/>
      <c r="G15" s="44">
        <f t="shared" si="2"/>
        <v>3.809220414057949E-18</v>
      </c>
      <c r="H15" s="44">
        <f t="shared" si="2"/>
        <v>0</v>
      </c>
      <c r="I15" s="44">
        <f t="shared" si="2"/>
        <v>4.9725439209316453E-18</v>
      </c>
    </row>
    <row r="16" spans="1:9" s="33" customFormat="1" x14ac:dyDescent="0.3">
      <c r="A16" s="66"/>
      <c r="B16" s="67"/>
      <c r="C16" s="61"/>
      <c r="D16" s="61"/>
      <c r="E16" s="61"/>
      <c r="F16" s="61"/>
      <c r="G16" s="61"/>
      <c r="H16" s="61"/>
      <c r="I16" s="61"/>
    </row>
    <row r="17" spans="1:9" x14ac:dyDescent="0.3">
      <c r="A17" s="64" t="s">
        <v>64</v>
      </c>
      <c r="B17" s="65" t="s">
        <v>10</v>
      </c>
      <c r="C17" s="10">
        <v>1.252</v>
      </c>
      <c r="D17" s="10">
        <v>1.3160000000000001</v>
      </c>
      <c r="E17" s="10">
        <v>1.79</v>
      </c>
      <c r="F17" s="10">
        <v>1.7290000000000001</v>
      </c>
      <c r="G17" s="10">
        <v>1.677</v>
      </c>
      <c r="H17" s="10">
        <v>1.5309999999999999</v>
      </c>
      <c r="I17" s="10">
        <v>1.536</v>
      </c>
    </row>
    <row r="18" spans="1:9" x14ac:dyDescent="0.3">
      <c r="A18" s="20" t="s">
        <v>62</v>
      </c>
      <c r="B18" s="40" t="s">
        <v>10</v>
      </c>
      <c r="C18" s="13"/>
      <c r="D18" s="13">
        <v>1.0491026322635636E-18</v>
      </c>
      <c r="E18" s="13">
        <v>8.2997429481987127E-17</v>
      </c>
      <c r="F18" s="13">
        <v>5.2535167265317121E-18</v>
      </c>
      <c r="G18" s="13">
        <v>5.0017261781374517E-18</v>
      </c>
      <c r="H18" s="13">
        <v>1.6032374161504299E-17</v>
      </c>
      <c r="I18" s="13">
        <v>2.1087716424865215E-17</v>
      </c>
    </row>
    <row r="19" spans="1:9" x14ac:dyDescent="0.3">
      <c r="A19" s="74" t="s">
        <v>63</v>
      </c>
      <c r="B19" s="75" t="s">
        <v>10</v>
      </c>
      <c r="C19" s="76">
        <f>C17*C18</f>
        <v>0</v>
      </c>
      <c r="D19" s="76">
        <f t="shared" ref="D19:I19" si="3">D17*D18</f>
        <v>1.3806190640588498E-18</v>
      </c>
      <c r="E19" s="76">
        <f t="shared" si="3"/>
        <v>1.4856539877275697E-16</v>
      </c>
      <c r="F19" s="76">
        <f t="shared" si="3"/>
        <v>9.0833304201733313E-18</v>
      </c>
      <c r="G19" s="76">
        <f t="shared" si="3"/>
        <v>8.3878948007365064E-18</v>
      </c>
      <c r="H19" s="76">
        <f t="shared" si="3"/>
        <v>2.4545564841263079E-17</v>
      </c>
      <c r="I19" s="76">
        <f t="shared" si="3"/>
        <v>3.2390732428592969E-17</v>
      </c>
    </row>
    <row r="20" spans="1:9" s="60" customFormat="1" x14ac:dyDescent="0.3">
      <c r="A20" s="66"/>
      <c r="B20" s="67"/>
      <c r="C20" s="61"/>
      <c r="D20" s="61"/>
      <c r="E20" s="61"/>
      <c r="F20" s="61"/>
      <c r="G20" s="61"/>
      <c r="H20" s="61"/>
      <c r="I20" s="61"/>
    </row>
    <row r="21" spans="1:9" x14ac:dyDescent="0.3">
      <c r="A21" s="64" t="s">
        <v>66</v>
      </c>
      <c r="B21" s="65" t="s">
        <v>10</v>
      </c>
      <c r="C21" s="10">
        <v>1.228</v>
      </c>
      <c r="D21" s="10">
        <v>1.2849999999999999</v>
      </c>
      <c r="E21" s="10">
        <v>1.7030000000000001</v>
      </c>
      <c r="F21" s="10">
        <v>1.65</v>
      </c>
      <c r="G21" s="10">
        <v>1.6040000000000001</v>
      </c>
      <c r="H21" s="10">
        <v>1.476</v>
      </c>
      <c r="I21" s="10">
        <v>1.4810000000000001</v>
      </c>
    </row>
    <row r="22" spans="1:9" x14ac:dyDescent="0.3">
      <c r="A22" s="20" t="s">
        <v>67</v>
      </c>
      <c r="B22" s="40" t="s">
        <v>10</v>
      </c>
      <c r="C22" s="13"/>
      <c r="D22" s="13">
        <v>9.1261655063866467E-19</v>
      </c>
      <c r="E22" s="13">
        <v>1.1790193966131332E-16</v>
      </c>
      <c r="F22" s="13">
        <v>6.4449699319227167E-18</v>
      </c>
      <c r="G22" s="13">
        <v>8.8001877010112184E-18</v>
      </c>
      <c r="H22" s="13">
        <v>9.5346232882911696E-18</v>
      </c>
      <c r="I22" s="13">
        <v>3.5457368755194501E-17</v>
      </c>
    </row>
    <row r="23" spans="1:9" x14ac:dyDescent="0.3">
      <c r="A23" s="88" t="s">
        <v>68</v>
      </c>
      <c r="B23" s="89" t="s">
        <v>10</v>
      </c>
      <c r="C23" s="90">
        <f>C21*C22</f>
        <v>0</v>
      </c>
      <c r="D23" s="90">
        <f t="shared" ref="D23:I23" si="4">D21*D22</f>
        <v>1.172712267570684E-18</v>
      </c>
      <c r="E23" s="90">
        <f t="shared" si="4"/>
        <v>2.0078700324321658E-16</v>
      </c>
      <c r="F23" s="90">
        <f t="shared" si="4"/>
        <v>1.0634200387672482E-17</v>
      </c>
      <c r="G23" s="90">
        <f t="shared" si="4"/>
        <v>1.4115501072421994E-17</v>
      </c>
      <c r="H23" s="90">
        <f t="shared" si="4"/>
        <v>1.4073103973517767E-17</v>
      </c>
      <c r="I23" s="90">
        <f t="shared" si="4"/>
        <v>5.2512363126443062E-17</v>
      </c>
    </row>
    <row r="24" spans="1:9" s="33" customFormat="1" x14ac:dyDescent="0.3">
      <c r="A24" s="66"/>
      <c r="B24" s="67"/>
      <c r="C24" s="61"/>
      <c r="D24" s="61"/>
      <c r="E24" s="61"/>
      <c r="F24" s="61"/>
      <c r="G24" s="61"/>
      <c r="H24" s="61"/>
      <c r="I24" s="61"/>
    </row>
    <row r="25" spans="1:9" x14ac:dyDescent="0.3">
      <c r="A25" s="86" t="s">
        <v>69</v>
      </c>
      <c r="B25" s="87" t="s">
        <v>10</v>
      </c>
      <c r="C25" s="10">
        <v>1.127</v>
      </c>
      <c r="D25" s="10">
        <v>1.157</v>
      </c>
      <c r="E25" s="10">
        <v>1.3620000000000001</v>
      </c>
      <c r="F25" s="10">
        <v>1.3380000000000001</v>
      </c>
      <c r="G25" s="10">
        <v>1.3160000000000001</v>
      </c>
      <c r="H25" s="10">
        <v>1.254</v>
      </c>
      <c r="I25" s="10">
        <v>1.256</v>
      </c>
    </row>
    <row r="26" spans="1:9" x14ac:dyDescent="0.3">
      <c r="A26" s="41" t="s">
        <v>70</v>
      </c>
      <c r="B26" s="42" t="s">
        <v>10</v>
      </c>
      <c r="C26" s="43"/>
      <c r="D26" s="43"/>
      <c r="E26" s="43"/>
      <c r="F26" s="43"/>
      <c r="G26" s="43"/>
      <c r="H26" s="43"/>
      <c r="I26" s="43"/>
    </row>
    <row r="27" spans="1:9" x14ac:dyDescent="0.3">
      <c r="A27" s="77" t="s">
        <v>71</v>
      </c>
      <c r="B27" s="78" t="s">
        <v>10</v>
      </c>
      <c r="C27" s="79"/>
      <c r="D27" s="79"/>
      <c r="E27" s="79"/>
      <c r="F27" s="79"/>
      <c r="G27" s="79"/>
      <c r="H27" s="79"/>
      <c r="I27" s="79"/>
    </row>
    <row r="28" spans="1:9" s="60" customFormat="1" x14ac:dyDescent="0.3">
      <c r="A28" s="66"/>
      <c r="B28" s="67"/>
      <c r="C28" s="61"/>
      <c r="D28" s="61"/>
      <c r="E28" s="61"/>
      <c r="F28" s="61"/>
      <c r="G28" s="61"/>
      <c r="H28" s="61"/>
      <c r="I28" s="61"/>
    </row>
    <row r="29" spans="1:9" x14ac:dyDescent="0.3">
      <c r="A29" s="64" t="s">
        <v>72</v>
      </c>
      <c r="B29" s="65" t="s">
        <v>10</v>
      </c>
      <c r="C29" s="10">
        <v>1.234</v>
      </c>
      <c r="D29" s="10">
        <v>1.2929999999999999</v>
      </c>
      <c r="E29" s="10">
        <v>1.724</v>
      </c>
      <c r="F29" s="10">
        <v>1.67</v>
      </c>
      <c r="G29" s="10">
        <v>1.623</v>
      </c>
      <c r="H29" s="10">
        <v>1.49</v>
      </c>
      <c r="I29" s="10">
        <v>1.494</v>
      </c>
    </row>
    <row r="30" spans="1:9" x14ac:dyDescent="0.3">
      <c r="A30" s="20" t="s">
        <v>73</v>
      </c>
      <c r="B30" s="40" t="s">
        <v>10</v>
      </c>
      <c r="C30" s="13">
        <v>3.780457662627262E-17</v>
      </c>
      <c r="D30" s="13">
        <v>1.2125516186334533E-17</v>
      </c>
      <c r="E30" s="13">
        <v>6.0829653149414168E-17</v>
      </c>
      <c r="F30" s="13"/>
      <c r="G30" s="13">
        <v>4.4925282031883359E-17</v>
      </c>
      <c r="H30" s="13">
        <v>2.4637926907755519E-17</v>
      </c>
      <c r="I30" s="13">
        <v>3.3299891342753471E-17</v>
      </c>
    </row>
    <row r="31" spans="1:9" x14ac:dyDescent="0.3">
      <c r="A31" s="80" t="s">
        <v>74</v>
      </c>
      <c r="B31" s="81" t="s">
        <v>10</v>
      </c>
      <c r="C31" s="82">
        <f>C29*C30</f>
        <v>4.6650847556820411E-17</v>
      </c>
      <c r="D31" s="82">
        <f t="shared" ref="D31:I31" si="5">D29*D30</f>
        <v>1.5678292428930549E-17</v>
      </c>
      <c r="E31" s="82">
        <f t="shared" si="5"/>
        <v>1.0487032202959002E-16</v>
      </c>
      <c r="F31" s="82"/>
      <c r="G31" s="82">
        <f t="shared" si="5"/>
        <v>7.2913732737746694E-17</v>
      </c>
      <c r="H31" s="82">
        <f t="shared" si="5"/>
        <v>3.6710511092555723E-17</v>
      </c>
      <c r="I31" s="82">
        <f t="shared" si="5"/>
        <v>4.9750037666073685E-17</v>
      </c>
    </row>
    <row r="32" spans="1:9" s="60" customFormat="1" x14ac:dyDescent="0.3">
      <c r="A32" s="66"/>
      <c r="B32" s="67"/>
      <c r="C32" s="61"/>
      <c r="D32" s="61"/>
      <c r="E32" s="61"/>
      <c r="F32" s="61"/>
      <c r="G32" s="61"/>
      <c r="H32" s="61"/>
      <c r="I32" s="61"/>
    </row>
    <row r="33" spans="1:9" x14ac:dyDescent="0.3">
      <c r="A33" s="64" t="s">
        <v>75</v>
      </c>
      <c r="B33" s="65" t="s">
        <v>10</v>
      </c>
      <c r="C33" s="10">
        <v>1.2829999999999999</v>
      </c>
      <c r="D33" s="10">
        <v>1.3560000000000001</v>
      </c>
      <c r="E33" s="10">
        <v>1.9059999999999999</v>
      </c>
      <c r="F33" s="10">
        <v>1.835</v>
      </c>
      <c r="G33" s="10">
        <v>1.7729999999999999</v>
      </c>
      <c r="H33" s="10">
        <v>1.603</v>
      </c>
      <c r="I33" s="10">
        <v>1.609</v>
      </c>
    </row>
    <row r="34" spans="1:9" x14ac:dyDescent="0.3">
      <c r="A34" s="20" t="s">
        <v>76</v>
      </c>
      <c r="B34" s="40" t="s">
        <v>10</v>
      </c>
      <c r="C34" s="13"/>
      <c r="D34" s="13"/>
      <c r="E34" s="13"/>
      <c r="F34" s="13"/>
      <c r="G34" s="13"/>
      <c r="H34" s="13"/>
      <c r="I34" s="13"/>
    </row>
    <row r="35" spans="1:9" x14ac:dyDescent="0.3">
      <c r="A35" s="45" t="s">
        <v>77</v>
      </c>
      <c r="B35" s="46" t="s">
        <v>10</v>
      </c>
      <c r="C35" s="37"/>
      <c r="D35" s="37"/>
      <c r="E35" s="37"/>
      <c r="F35" s="37"/>
      <c r="G35" s="37"/>
      <c r="H35" s="37"/>
      <c r="I35" s="37"/>
    </row>
    <row r="36" spans="1:9" x14ac:dyDescent="0.3">
      <c r="A36" s="41" t="s">
        <v>78</v>
      </c>
      <c r="B36" s="42" t="s">
        <v>10</v>
      </c>
      <c r="C36" s="10">
        <v>1.8660000000000001</v>
      </c>
      <c r="D36" s="10">
        <v>2.141</v>
      </c>
      <c r="E36" s="10">
        <v>5.0229999999999997</v>
      </c>
      <c r="F36" s="10">
        <v>4.5679999999999996</v>
      </c>
      <c r="G36" s="10">
        <v>4.194</v>
      </c>
      <c r="H36" s="10">
        <v>3.2559999999999998</v>
      </c>
      <c r="I36" s="10">
        <v>3.2869999999999999</v>
      </c>
    </row>
    <row r="37" spans="1:9" x14ac:dyDescent="0.3">
      <c r="A37" s="41" t="s">
        <v>79</v>
      </c>
      <c r="B37" s="42" t="s">
        <v>10</v>
      </c>
      <c r="C37" s="43"/>
      <c r="D37" s="43"/>
      <c r="E37" s="43"/>
      <c r="F37" s="43"/>
      <c r="G37" s="43"/>
      <c r="H37" s="43"/>
      <c r="I37" s="43"/>
    </row>
    <row r="38" spans="1:9" x14ac:dyDescent="0.3">
      <c r="A38" s="47" t="s">
        <v>80</v>
      </c>
      <c r="B38" s="48" t="s">
        <v>10</v>
      </c>
      <c r="C38" s="49"/>
      <c r="D38" s="49"/>
      <c r="E38" s="49"/>
      <c r="F38" s="49"/>
      <c r="G38" s="49"/>
      <c r="H38" s="49"/>
      <c r="I38" s="49"/>
    </row>
    <row r="39" spans="1:9" x14ac:dyDescent="0.3">
      <c r="A39" s="20" t="s">
        <v>81</v>
      </c>
      <c r="B39" s="40" t="s">
        <v>10</v>
      </c>
      <c r="C39" s="10">
        <v>1.2629999999999999</v>
      </c>
      <c r="D39" s="10">
        <v>1.329</v>
      </c>
      <c r="E39" s="10">
        <v>1.8280000000000001</v>
      </c>
      <c r="F39" s="10">
        <v>1.764</v>
      </c>
      <c r="G39" s="10">
        <v>1.7090000000000001</v>
      </c>
      <c r="H39" s="10">
        <v>1.5549999999999999</v>
      </c>
      <c r="I39" s="10">
        <v>1.56</v>
      </c>
    </row>
    <row r="40" spans="1:9" x14ac:dyDescent="0.3">
      <c r="A40" s="20" t="s">
        <v>82</v>
      </c>
      <c r="B40" s="40" t="s">
        <v>10</v>
      </c>
      <c r="C40" s="13"/>
      <c r="D40" s="13"/>
      <c r="E40" s="13"/>
      <c r="F40" s="13"/>
      <c r="G40" s="13"/>
      <c r="H40" s="13"/>
      <c r="I40" s="13"/>
    </row>
    <row r="41" spans="1:9" x14ac:dyDescent="0.3">
      <c r="A41" s="50" t="s">
        <v>83</v>
      </c>
      <c r="B41" s="51" t="s">
        <v>10</v>
      </c>
      <c r="C41" s="38"/>
      <c r="D41" s="38"/>
      <c r="E41" s="38"/>
      <c r="F41" s="38"/>
      <c r="G41" s="38"/>
      <c r="H41" s="38"/>
      <c r="I41" s="38"/>
    </row>
    <row r="42" spans="1:9" x14ac:dyDescent="0.3">
      <c r="A42" s="20" t="s">
        <v>84</v>
      </c>
      <c r="B42" s="40" t="s">
        <v>10</v>
      </c>
      <c r="C42" s="10">
        <v>1.157</v>
      </c>
      <c r="D42" s="10">
        <v>1.1950000000000001</v>
      </c>
      <c r="E42" s="10">
        <v>1.46</v>
      </c>
      <c r="F42" s="10">
        <v>1.4279999999999999</v>
      </c>
      <c r="G42" s="10">
        <v>1.399</v>
      </c>
      <c r="H42" s="10">
        <v>1.319</v>
      </c>
      <c r="I42" s="10">
        <v>1.3220000000000001</v>
      </c>
    </row>
    <row r="43" spans="1:9" x14ac:dyDescent="0.3">
      <c r="A43" s="20" t="s">
        <v>85</v>
      </c>
      <c r="B43" s="40" t="s">
        <v>10</v>
      </c>
      <c r="C43" s="13"/>
      <c r="D43" s="13"/>
      <c r="E43" s="13"/>
      <c r="F43" s="13"/>
      <c r="G43" s="13"/>
      <c r="H43" s="13"/>
      <c r="I43" s="13"/>
    </row>
    <row r="44" spans="1:9" x14ac:dyDescent="0.3">
      <c r="A44" s="52" t="s">
        <v>86</v>
      </c>
      <c r="B44" s="53" t="s">
        <v>10</v>
      </c>
      <c r="C44" s="39"/>
      <c r="D44" s="39"/>
      <c r="E44" s="39"/>
      <c r="F44" s="39"/>
      <c r="G44" s="39"/>
      <c r="H44" s="39"/>
      <c r="I44" s="39"/>
    </row>
    <row r="45" spans="1:9" x14ac:dyDescent="0.3">
      <c r="A45" s="41" t="s">
        <v>87</v>
      </c>
      <c r="B45" s="42" t="s">
        <v>10</v>
      </c>
      <c r="C45" s="10">
        <v>1.2</v>
      </c>
      <c r="D45" s="10">
        <v>1.2490000000000001</v>
      </c>
      <c r="E45" s="10">
        <v>1.603</v>
      </c>
      <c r="F45" s="10">
        <v>1.5589999999999999</v>
      </c>
      <c r="G45" s="10">
        <v>1.52</v>
      </c>
      <c r="H45" s="10">
        <v>1.4119999999999999</v>
      </c>
      <c r="I45" s="10">
        <v>1.4159999999999999</v>
      </c>
    </row>
    <row r="46" spans="1:9" x14ac:dyDescent="0.3">
      <c r="A46" s="41" t="s">
        <v>88</v>
      </c>
      <c r="B46" s="42" t="s">
        <v>10</v>
      </c>
      <c r="C46" s="43"/>
      <c r="D46" s="43"/>
      <c r="E46" s="43"/>
      <c r="F46" s="43"/>
      <c r="G46" s="43"/>
      <c r="H46" s="43"/>
      <c r="I46" s="43"/>
    </row>
    <row r="47" spans="1:9" x14ac:dyDescent="0.3">
      <c r="A47" s="54" t="s">
        <v>89</v>
      </c>
      <c r="B47" s="55" t="s">
        <v>10</v>
      </c>
      <c r="C47" s="56"/>
      <c r="D47" s="56"/>
      <c r="E47" s="56"/>
      <c r="F47" s="56"/>
      <c r="G47" s="56"/>
      <c r="H47" s="56"/>
      <c r="I47" s="56"/>
    </row>
    <row r="48" spans="1:9" x14ac:dyDescent="0.3">
      <c r="A48" s="41" t="s">
        <v>90</v>
      </c>
      <c r="B48" s="42" t="s">
        <v>10</v>
      </c>
      <c r="C48" s="10">
        <v>1.2270000000000001</v>
      </c>
      <c r="D48" s="10">
        <v>1.284</v>
      </c>
      <c r="E48" s="10">
        <v>1.6990000000000001</v>
      </c>
      <c r="F48" s="10">
        <v>1.647</v>
      </c>
      <c r="G48" s="10">
        <v>1.601</v>
      </c>
      <c r="H48" s="10">
        <v>1.474</v>
      </c>
      <c r="I48" s="10">
        <v>1.478</v>
      </c>
    </row>
    <row r="49" spans="1:9" x14ac:dyDescent="0.3">
      <c r="A49" s="41" t="s">
        <v>91</v>
      </c>
      <c r="B49" s="42" t="s">
        <v>10</v>
      </c>
      <c r="C49" s="43"/>
      <c r="D49" s="43"/>
      <c r="E49" s="43"/>
      <c r="F49" s="43"/>
      <c r="G49" s="43"/>
      <c r="H49" s="43"/>
      <c r="I49" s="43"/>
    </row>
    <row r="50" spans="1:9" x14ac:dyDescent="0.3">
      <c r="A50" s="57" t="s">
        <v>92</v>
      </c>
      <c r="B50" s="58" t="s">
        <v>10</v>
      </c>
      <c r="C50" s="59"/>
      <c r="D50" s="59"/>
      <c r="E50" s="59"/>
      <c r="F50" s="59"/>
      <c r="G50" s="59"/>
      <c r="H50" s="59"/>
      <c r="I50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Spitzer Units</vt:lpstr>
      <vt:lpstr>126vs164</vt:lpstr>
      <vt:lpstr>HST Values</vt:lpstr>
      <vt:lpstr>Spitzer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Broadmeadow</dc:creator>
  <cp:lastModifiedBy>Adam2</cp:lastModifiedBy>
  <dcterms:created xsi:type="dcterms:W3CDTF">2020-07-28T15:03:48Z</dcterms:created>
  <dcterms:modified xsi:type="dcterms:W3CDTF">2020-11-18T19:21:27Z</dcterms:modified>
</cp:coreProperties>
</file>