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变化的内容\工作内容\【沙特】\沙特-NEOM新城\To Customer\资源评估\最终版\"/>
    </mc:Choice>
  </mc:AlternateContent>
  <bookViews>
    <workbookView xWindow="0" yWindow="380" windowWidth="22400" windowHeight="13280" tabRatio="840" firstSheet="1" activeTab="6"/>
  </bookViews>
  <sheets>
    <sheet name="2.硬件配置-裸金属" sheetId="1" state="hidden" r:id="rId1"/>
    <sheet name="1.资源评估依据" sheetId="7" r:id="rId2"/>
    <sheet name="2.SI&amp;DF部署架构图" sheetId="2" r:id="rId3"/>
    <sheet name="3.华为云资源需求&amp;报价" sheetId="3" r:id="rId4"/>
    <sheet name="附录1.All ECS清单-新加坡" sheetId="4" state="hidden" r:id="rId5"/>
    <sheet name="附录1.原始资源需求(物理机)" sheetId="5" r:id="rId6"/>
    <sheet name="附录2.原始资源需求-映射到华为云" sheetId="6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6" l="1"/>
  <c r="J12" i="6"/>
  <c r="I11" i="5"/>
  <c r="H11" i="5"/>
  <c r="G11" i="5"/>
  <c r="H9" i="5"/>
  <c r="I8" i="5" l="1"/>
  <c r="I7" i="5"/>
  <c r="I6" i="5"/>
  <c r="I4" i="5"/>
  <c r="E8" i="6" l="1"/>
  <c r="E7" i="6"/>
  <c r="F9" i="6"/>
  <c r="F8" i="6"/>
  <c r="F7" i="6"/>
  <c r="H8" i="5" l="1"/>
  <c r="D8" i="6" s="1"/>
  <c r="G8" i="5"/>
  <c r="C8" i="6" s="1"/>
  <c r="H7" i="5"/>
  <c r="D7" i="6" s="1"/>
  <c r="G7" i="5"/>
  <c r="C7" i="6" s="1"/>
  <c r="H5" i="5"/>
  <c r="D5" i="6" s="1"/>
  <c r="R13" i="6"/>
  <c r="Q12" i="6"/>
  <c r="P12" i="6"/>
  <c r="P13" i="6" s="1"/>
  <c r="O12" i="6"/>
  <c r="O13" i="6" s="1"/>
  <c r="F12" i="6"/>
  <c r="C12" i="6"/>
  <c r="S9" i="6"/>
  <c r="R9" i="6"/>
  <c r="Q9" i="6"/>
  <c r="P9" i="6"/>
  <c r="O9" i="6"/>
  <c r="S8" i="6"/>
  <c r="R8" i="6"/>
  <c r="Q8" i="6"/>
  <c r="P8" i="6"/>
  <c r="O8" i="6"/>
  <c r="S7" i="6"/>
  <c r="R7" i="6"/>
  <c r="Q7" i="6"/>
  <c r="P7" i="6"/>
  <c r="O7" i="6"/>
  <c r="S6" i="6"/>
  <c r="R6" i="6"/>
  <c r="Q6" i="6"/>
  <c r="P6" i="6"/>
  <c r="O6" i="6"/>
  <c r="F6" i="6"/>
  <c r="S5" i="6"/>
  <c r="R5" i="6"/>
  <c r="Q5" i="6"/>
  <c r="P5" i="6"/>
  <c r="O5" i="6"/>
  <c r="F5" i="6"/>
  <c r="S4" i="6"/>
  <c r="R4" i="6"/>
  <c r="Q4" i="6"/>
  <c r="P4" i="6"/>
  <c r="O4" i="6"/>
  <c r="F4" i="6"/>
  <c r="E4" i="6"/>
  <c r="E12" i="6"/>
  <c r="D12" i="6"/>
  <c r="I9" i="5"/>
  <c r="E9" i="6" s="1"/>
  <c r="D9" i="6"/>
  <c r="G9" i="5"/>
  <c r="C9" i="6" s="1"/>
  <c r="E6" i="6"/>
  <c r="H6" i="5"/>
  <c r="D6" i="6" s="1"/>
  <c r="G6" i="5"/>
  <c r="C6" i="6" s="1"/>
  <c r="I5" i="5"/>
  <c r="E5" i="6" s="1"/>
  <c r="G5" i="5"/>
  <c r="C5" i="6" s="1"/>
  <c r="H4" i="5"/>
  <c r="D4" i="6" s="1"/>
  <c r="G4" i="5"/>
  <c r="C4" i="6" s="1"/>
  <c r="P10" i="6" l="1"/>
  <c r="O10" i="6"/>
  <c r="R10" i="6"/>
  <c r="Q13" i="6"/>
  <c r="Q10" i="6"/>
  <c r="D13" i="6"/>
  <c r="C10" i="6"/>
  <c r="F13" i="6"/>
  <c r="E13" i="6"/>
  <c r="C13" i="6"/>
  <c r="D10" i="6"/>
  <c r="E10" i="6"/>
</calcChain>
</file>

<file path=xl/sharedStrings.xml><?xml version="1.0" encoding="utf-8"?>
<sst xmlns="http://schemas.openxmlformats.org/spreadsheetml/2006/main" count="413" uniqueCount="238">
  <si>
    <t>No.</t>
  </si>
  <si>
    <t>Model</t>
  </si>
  <si>
    <t>Description</t>
  </si>
  <si>
    <t>Type</t>
  </si>
  <si>
    <t>Network Area</t>
  </si>
  <si>
    <t>Total Quantity</t>
  </si>
  <si>
    <t>CPU</t>
  </si>
  <si>
    <t>Memory(G)</t>
  </si>
  <si>
    <t>Hard disk(T)</t>
  </si>
  <si>
    <t>Display Card</t>
  </si>
  <si>
    <t>Remark</t>
  </si>
  <si>
    <t>1</t>
  </si>
  <si>
    <t>Hardware</t>
  </si>
  <si>
    <t>　</t>
  </si>
  <si>
    <t>1.1</t>
  </si>
  <si>
    <t>Social Insight</t>
  </si>
  <si>
    <t>1.1.1</t>
  </si>
  <si>
    <t>CPU: 16Cores
Memory: 2*32GB  DDR4
Hard disk: 300G , 1*2T 
Network card: Gigabit Ethernet interface*4
Power source: dual redundancy</t>
  </si>
  <si>
    <t>VM or Docker</t>
  </si>
  <si>
    <t>Internal Network Area</t>
  </si>
  <si>
    <t>支持50用户，10并发
部署：应用前后端服务、nginx、mysql、地图服务、监控组件等
+新闻网站：智搜，更宽裕一些</t>
  </si>
  <si>
    <t>1.1.2</t>
  </si>
  <si>
    <t>CPU: 40Cores
Memory: 4*32GB  DDR4
Hard disk: 2*300G , 4*4T 
Network card: Gigabit Ethernet interface*4
Power source: dual redundancy</t>
  </si>
  <si>
    <t>VM or Physical Machines</t>
  </si>
  <si>
    <t>Internal Network Area
External network port</t>
  </si>
  <si>
    <t>1.1.3</t>
  </si>
  <si>
    <t>CPU: 40 Cores ，CPU frequency greater than 2.5Ghz support AVX2
Memory: 4*32GB
Hard disk: 2*300G , 1*4T 
Network card: Gigabit Ethernet interface*4
Power source: dual redundancy</t>
  </si>
  <si>
    <t>Physical Machines</t>
  </si>
  <si>
    <t>互联网数据语音转写服务
语音转写：英语和阿拉伯语。每个语种1台服务</t>
  </si>
  <si>
    <t>1.1.4</t>
  </si>
  <si>
    <t>1.1.5</t>
  </si>
  <si>
    <t xml:space="preserve">翻译：目标语言为阿拉伯语和英语的翻译，包括：3.法语 4.乌尔都语 5.中文
</t>
  </si>
  <si>
    <t>1.2</t>
  </si>
  <si>
    <t>DeepFinder</t>
  </si>
  <si>
    <t>自有场景和数据Demo</t>
  </si>
  <si>
    <t>1.2.2</t>
  </si>
  <si>
    <t>Huawei ECS</t>
  </si>
  <si>
    <t>资源所属</t>
  </si>
  <si>
    <t>资源用途</t>
  </si>
  <si>
    <t>Total CPUs</t>
  </si>
  <si>
    <t>Total RAM(GB)</t>
  </si>
  <si>
    <t>Total HDD(TB)</t>
  </si>
  <si>
    <t>Total GPU</t>
  </si>
  <si>
    <t>Region</t>
  </si>
  <si>
    <t>Type(ECS)</t>
  </si>
  <si>
    <t>Number</t>
  </si>
  <si>
    <t>vCPU</t>
  </si>
  <si>
    <t>RAM(GB)</t>
  </si>
  <si>
    <t>GPU Number</t>
  </si>
  <si>
    <t>GPU Type</t>
  </si>
  <si>
    <t>Storage-HDD(TB)</t>
  </si>
  <si>
    <t>Total vCPUs</t>
  </si>
  <si>
    <t>Total GPU Number</t>
  </si>
  <si>
    <t>Note</t>
  </si>
  <si>
    <t>应用服务器</t>
  </si>
  <si>
    <t>AP-Singapore</t>
  </si>
  <si>
    <t>c7n.8xlarge.2</t>
  </si>
  <si>
    <t>数据服务器</t>
  </si>
  <si>
    <t>c7n.16xlarge.2</t>
  </si>
  <si>
    <t>语音转写服务器</t>
  </si>
  <si>
    <t>文本分析服务器</t>
  </si>
  <si>
    <t>V100</t>
  </si>
  <si>
    <t>人脸识别服务器</t>
  </si>
  <si>
    <t>g5.8xlarge.4</t>
  </si>
  <si>
    <t>机器翻译服务器</t>
  </si>
  <si>
    <t>Total</t>
  </si>
  <si>
    <t>Deep Finder</t>
  </si>
  <si>
    <t>ME-Riyadh</t>
  </si>
  <si>
    <t>此项原始资源需求为裸金属，且客户要求DF必须部署在沙特，沙特-利雅得公有云无裸金属，所以选用虚拟机部署DF-数据服务器</t>
  </si>
  <si>
    <t>注：
基于如下原因，当前Sheet 页中的ECS/裸金属资源数量&amp;规格可能略高于" 附录1.原始资源需求” 中给定的服务器数量，HCS资源可能略有冗余：
       1、ECS为虚拟机，性能低于真实物理机，可能需要更多的ECS数量或更高的ECS规格来满足需求；</t>
  </si>
  <si>
    <t>部署系统</t>
  </si>
  <si>
    <t>华为云产品</t>
  </si>
  <si>
    <t>区域</t>
  </si>
  <si>
    <t>可用区</t>
  </si>
  <si>
    <t>计费模式</t>
  </si>
  <si>
    <t>购买量</t>
  </si>
  <si>
    <t>单位</t>
  </si>
  <si>
    <t>购买个数</t>
  </si>
  <si>
    <t>规格</t>
  </si>
  <si>
    <t>单价 (USD)</t>
  </si>
  <si>
    <t>优惠后单价 (USD)</t>
  </si>
  <si>
    <t>原价 (USD)</t>
  </si>
  <si>
    <t>省 (USD)</t>
  </si>
  <si>
    <t>实际价格 (USD)</t>
  </si>
  <si>
    <t>备注</t>
  </si>
  <si>
    <t>弹性云服务器 1</t>
  </si>
  <si>
    <t>亚太-新加坡</t>
  </si>
  <si>
    <t>通用可用区</t>
  </si>
  <si>
    <t>包月</t>
  </si>
  <si>
    <t>月</t>
  </si>
  <si>
    <t>弹性云服务器 2</t>
  </si>
  <si>
    <t>弹性云服务器 3</t>
  </si>
  <si>
    <t>弹性云服务器 4</t>
  </si>
  <si>
    <t>弹性云服务器 5</t>
  </si>
  <si>
    <t>弹性云服务器 6</t>
  </si>
  <si>
    <t>虚拟专用网络 1</t>
  </si>
  <si>
    <t>企业主机安全 1</t>
  </si>
  <si>
    <t>云堡垒机 1</t>
  </si>
  <si>
    <t>中东-利雅得</t>
  </si>
  <si>
    <t>弹性云服务器 8</t>
  </si>
  <si>
    <t>虚拟专用网络 2</t>
  </si>
  <si>
    <t>企业主机安全 2</t>
  </si>
  <si>
    <t>云堡垒机 2</t>
  </si>
  <si>
    <t>参考总价格</t>
  </si>
  <si>
    <t>价格计算清单 2024-03-27 11:50:45</t>
  </si>
  <si>
    <t>产品</t>
  </si>
  <si>
    <t xml:space="preserve">ECS: 
SI应用服务器+DF应用服务器 </t>
  </si>
  <si>
    <t>X86计算 | 通用计算增强型 | c7n.8xlarge.2 | 32核 | 64GB; CentOS | CentOS 7.9 64bit; 通用型SSD | 300GB; 通用型SSD | 2048GB;</t>
  </si>
  <si>
    <t>ECS: 
SI 数据服务器</t>
  </si>
  <si>
    <t>X86计算 | 通用计算增强型 | c7n.16xlarge.2 | 64核 | 128GB; CentOS | CentOS 7.9 64bit; 通用型SSD | 600GB; 通用型SSD | 16384GB;</t>
  </si>
  <si>
    <t>ECS: 
SI 语音转写服务器</t>
  </si>
  <si>
    <t>X86计算 | 通用计算增强型 | c7n.12xlarge.4 | 48核 | 192GB; CentOS | CentOS 7.9 64bit; 通用型SSD | 600GB; 通用型SSD | 4096GB;</t>
  </si>
  <si>
    <t>ECS: 
DF 数据服务器</t>
  </si>
  <si>
    <t>X86计算 | 通用计算增强型 | c7n.12xlarge.4 | 48核 | 192GB; CentOS | CentOS 7.9 64bit; 通用型SSD | 600GB; 通用型SSD | 16384GB;</t>
  </si>
  <si>
    <t>ECS:
SI 图形处理服务器</t>
  </si>
  <si>
    <t>注：
     所有服务器均采用 ECS ，该表格仅供参考</t>
  </si>
  <si>
    <t>序号</t>
  </si>
  <si>
    <t>硬件类型</t>
  </si>
  <si>
    <t>配置参数</t>
  </si>
  <si>
    <t>数量</t>
  </si>
  <si>
    <t>华为云映射</t>
  </si>
  <si>
    <t>台</t>
  </si>
  <si>
    <t>ECS</t>
  </si>
  <si>
    <t>BMS</t>
  </si>
  <si>
    <t>图像处理服务器</t>
  </si>
  <si>
    <t>CPU: 40 Cores 
Memory: 4*32GB
Hard disk: 2*300G , 1*2T
Display card: RTX 3090 * 2 and above
Network card: Gigabit Ethernet interface*4
Power source: dual redundancy</t>
  </si>
  <si>
    <r>
      <rPr>
        <sz val="12"/>
        <color rgb="FF000000"/>
        <rFont val="等线"/>
        <family val="3"/>
        <charset val="134"/>
      </rPr>
      <t xml:space="preserve">X86计算 | GPU加速型 | p2s.8xlarge.8 | 32核 | 256GB; 通用型SSD | 600GB; 通用型SSD | 2048GB;
</t>
    </r>
    <r>
      <rPr>
        <sz val="12"/>
        <color rgb="FFFF0000"/>
        <rFont val="等线"/>
        <family val="3"/>
        <charset val="134"/>
      </rPr>
      <t>4 * NVIDIA V100-PCIe-32G / 4 * 32G</t>
    </r>
  </si>
  <si>
    <r>
      <t>按照总体</t>
    </r>
    <r>
      <rPr>
        <sz val="8"/>
        <color rgb="FFFF0000"/>
        <rFont val="等线"/>
        <family val="3"/>
        <charset val="134"/>
      </rPr>
      <t>1000</t>
    </r>
    <r>
      <rPr>
        <sz val="8"/>
        <rFont val="等线"/>
        <family val="3"/>
        <charset val="134"/>
      </rPr>
      <t>个任务（比如Facebook/Instagram/Twitter/Youtube/Telegram等5个平台各100个账号，各</t>
    </r>
    <r>
      <rPr>
        <sz val="8"/>
        <color rgb="FFFF0000"/>
        <rFont val="等线"/>
        <family val="3"/>
        <charset val="134"/>
      </rPr>
      <t>500</t>
    </r>
    <r>
      <rPr>
        <sz val="8"/>
        <rFont val="等线"/>
        <family val="3"/>
        <charset val="134"/>
      </rPr>
      <t>个关键词），每天重复调度来评估
部署：Redis、Gofastdfs、Elasticsearch6、、Ambari、SparkStreaming等
+智搜用到的Elasticsearch7,rabblitmq</t>
    </r>
    <phoneticPr fontId="28" type="noConversion"/>
  </si>
  <si>
    <r>
      <t>互联网数据的人脸识别、图像识别等服务</t>
    </r>
    <r>
      <rPr>
        <sz val="8"/>
        <rFont val="等线"/>
        <family val="3"/>
        <charset val="134"/>
      </rPr>
      <t xml:space="preserve">
人脸识别1台Server：1块V100</t>
    </r>
    <r>
      <rPr>
        <sz val="8"/>
        <color rgb="FFFF0000"/>
        <rFont val="等线"/>
        <family val="3"/>
        <charset val="134"/>
      </rPr>
      <t xml:space="preserve">
</t>
    </r>
    <phoneticPr fontId="0" type="noConversion"/>
  </si>
  <si>
    <t>1.1.6</t>
  </si>
  <si>
    <t>V100*2</t>
    <phoneticPr fontId="28" type="noConversion"/>
  </si>
  <si>
    <t>V100*1</t>
    <phoneticPr fontId="28" type="noConversion"/>
  </si>
  <si>
    <t>v100*1</t>
    <phoneticPr fontId="28" type="noConversion"/>
  </si>
  <si>
    <t>v100*4</t>
    <phoneticPr fontId="28" type="noConversion"/>
  </si>
  <si>
    <r>
      <t>互联网数据的NLP服务
文本分析1台Server：2块V100</t>
    </r>
    <r>
      <rPr>
        <sz val="8"/>
        <rFont val="等线"/>
        <family val="3"/>
        <charset val="134"/>
      </rPr>
      <t xml:space="preserve">：1.阿拉伯语 2.英文 3.法语 4.乌尔都语 5.中文。
</t>
    </r>
    <r>
      <rPr>
        <sz val="8"/>
        <color rgb="FFFF0000"/>
        <rFont val="等线"/>
        <family val="3"/>
        <charset val="134"/>
      </rPr>
      <t xml:space="preserve">
</t>
    </r>
    <phoneticPr fontId="0" type="noConversion"/>
  </si>
  <si>
    <t>g5.8xlarge.4</t>
    <phoneticPr fontId="28" type="noConversion"/>
  </si>
  <si>
    <r>
      <t xml:space="preserve">1) 此项原始资源需求为裸金属，新加坡区域公有云无带GPU的裸金属，所以选用带有GPU的虚拟机
2) 当前（2024.04.23）新加坡区域公有云，有如下带有GPU的ECS，满足需求:
①  GPU加速型 | g5.8xlarge.4   | 32vCPUs | 128GiB | GPU显卡: 1 * NVIDIA V100-16Q / 16G 
</t>
    </r>
    <r>
      <rPr>
        <b/>
        <sz val="11"/>
        <color rgb="FFFF0000"/>
        <rFont val="等线"/>
        <family val="3"/>
        <charset val="134"/>
      </rPr>
      <t xml:space="preserve">
文本分析使用：必须具备 2*V100的显卡</t>
    </r>
    <phoneticPr fontId="0" type="noConversion"/>
  </si>
  <si>
    <r>
      <t xml:space="preserve">1) 此项原始资源需求为裸金属，新加坡区域公有云无带GPU的裸金属，所以选用带有GPU的虚拟机
2) 当前（2024.04.23）新加坡区域公有云，有如下带有GPU的ECS，满足需求:
①  GPU加速型 | g5.8xlarge.4   | 32vCPUs | 128GiB | GPU显卡: 1 * NVIDIA V100-16Q / 16G 
</t>
    </r>
    <r>
      <rPr>
        <b/>
        <sz val="11"/>
        <color rgb="FFFF0000"/>
        <rFont val="等线"/>
        <family val="3"/>
        <charset val="134"/>
      </rPr>
      <t xml:space="preserve">
人脸识别使用：必须具备 1*V100的显卡</t>
    </r>
    <phoneticPr fontId="0" type="noConversion"/>
  </si>
  <si>
    <r>
      <t xml:space="preserve">1) 此项原始资源需求为裸金属，新加坡区域公有云无带GPU的裸金属，所以选用带有GPU的虚拟机
2) 当前（2024.04.23）新加坡区域公有云，有如下带有GPU的ECS，满足需求:
①  GPU加速型 | g5.8xlarge.4   | 32vCPUs | 128GiB | GPU显卡: 1 * NVIDIA V100-16Q / 16G 
</t>
    </r>
    <r>
      <rPr>
        <b/>
        <sz val="11"/>
        <color rgb="FFFF0000"/>
        <rFont val="等线"/>
        <family val="3"/>
        <charset val="134"/>
      </rPr>
      <t>机器翻译使用：必须具备 1*V100的显卡</t>
    </r>
    <phoneticPr fontId="28" type="noConversion"/>
  </si>
  <si>
    <t xml:space="preserve">通用可用区 </t>
  </si>
  <si>
    <t xml:space="preserve">X86计算 | 通用计算增强型 | c7n.16xlarge.2 | 64核 | 128GB; CentOS | CentOS 7.9 64bit; 超高IO | 600GB; 通用型SSD | 16384GB; </t>
  </si>
  <si>
    <t xml:space="preserve">X86计算 | GPU加速型 | g5.8xlarge.4 | 32核 | 128GB; CentOS | CentOS 7.6 64bit with Tesla Driver 460.73.01 and CUDA 11.2; 超高IO | 600GB; 通用型SSD | 2048GB; </t>
  </si>
  <si>
    <t xml:space="preserve">专业型1 | 10 连接组数; </t>
  </si>
  <si>
    <t>弹性公网IP 1</t>
  </si>
  <si>
    <t xml:space="preserve">独享 | 全动态BGP | 按带宽计费 | 100Mbit/s x2; 2个; </t>
  </si>
  <si>
    <t xml:space="preserve">基础版; </t>
  </si>
  <si>
    <t xml:space="preserve">单机; 50资产标准版; </t>
  </si>
  <si>
    <t>弹性公网IP 2</t>
  </si>
  <si>
    <t xml:space="preserve">X86计算 | 通用计算增强型 | c7n.8xlarge.2 | 32核 | 64GB; CentOS | CentOS 7.9 64bit; 超高IO | 300GB; 通用型SSD | 1024GB; </t>
  </si>
  <si>
    <t xml:space="preserve">X86计算 | 通用计算增强型 | c7n.16xlarge.2 | 64核 | 128GB; CentOS | CentOS 7.9 64bit; 超高IO | 600GB; 通用型SSD | 2048GB; </t>
  </si>
  <si>
    <t xml:space="preserve">X86计算 | GPU加速型 | g5.8xlarge.4 | 32核 | 128GB; CentOS | CentOS 7.6 64bit with Tesla Driver 460.73.01 and CUDA 11.2; 超高IO | 600GB; 通用型SSD | 1024GB; </t>
  </si>
  <si>
    <t xml:space="preserve"> 价格计算清单 2024-04-23 19:44:23</t>
    <phoneticPr fontId="28" type="noConversion"/>
  </si>
  <si>
    <t>网络带宽</t>
  </si>
  <si>
    <t>1年</t>
    <phoneticPr fontId="28" type="noConversion"/>
  </si>
  <si>
    <t>保存在本地的历史数据时间</t>
  </si>
  <si>
    <t>本地数据存储</t>
  </si>
  <si>
    <t>5种</t>
    <phoneticPr fontId="28" type="noConversion"/>
  </si>
  <si>
    <t>Arabic, English, French, Urdu, Chinese</t>
  </si>
  <si>
    <r>
      <t>1</t>
    </r>
    <r>
      <rPr>
        <sz val="11"/>
        <color theme="1"/>
        <rFont val="宋体"/>
        <family val="3"/>
        <charset val="134"/>
      </rPr>
      <t>种</t>
    </r>
    <phoneticPr fontId="28" type="noConversion"/>
  </si>
  <si>
    <t xml:space="preserve">English </t>
    <phoneticPr fontId="28" type="noConversion"/>
  </si>
  <si>
    <r>
      <t>Web</t>
    </r>
    <r>
      <rPr>
        <sz val="11"/>
        <color theme="1"/>
        <rFont val="宋体"/>
        <family val="3"/>
        <charset val="134"/>
      </rPr>
      <t>页面支持语种</t>
    </r>
    <phoneticPr fontId="28" type="noConversion"/>
  </si>
  <si>
    <r>
      <t>Arabic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imes New Roman"/>
        <family val="1"/>
      </rPr>
      <t>English</t>
    </r>
    <phoneticPr fontId="28" type="noConversion"/>
  </si>
  <si>
    <t>语音识别</t>
    <phoneticPr fontId="28" type="noConversion"/>
  </si>
  <si>
    <r>
      <rPr>
        <sz val="11"/>
        <color theme="1"/>
        <rFont val="宋体"/>
        <family val="3"/>
        <charset val="134"/>
      </rPr>
      <t>目标语种</t>
    </r>
    <r>
      <rPr>
        <sz val="11"/>
        <color theme="1"/>
        <rFont val="Times New Roman"/>
        <family val="1"/>
      </rPr>
      <t>-2</t>
    </r>
    <r>
      <rPr>
        <sz val="11"/>
        <color theme="1"/>
        <rFont val="宋体"/>
        <family val="3"/>
        <charset val="134"/>
      </rPr>
      <t>种，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宋体"/>
        <family val="3"/>
        <charset val="134"/>
      </rPr>
      <t>原始语种</t>
    </r>
    <r>
      <rPr>
        <sz val="11"/>
        <color theme="1"/>
        <rFont val="Times New Roman"/>
        <family val="1"/>
      </rPr>
      <t>-3</t>
    </r>
    <r>
      <rPr>
        <sz val="11"/>
        <color theme="1"/>
        <rFont val="宋体"/>
        <family val="3"/>
        <charset val="134"/>
      </rPr>
      <t>种</t>
    </r>
    <phoneticPr fontId="28" type="noConversion"/>
  </si>
  <si>
    <r>
      <rPr>
        <sz val="11"/>
        <color theme="1"/>
        <rFont val="宋体"/>
        <family val="3"/>
        <charset val="134"/>
      </rPr>
      <t>目标语种</t>
    </r>
    <r>
      <rPr>
        <sz val="11"/>
        <color theme="1"/>
        <rFont val="Times New Roman"/>
        <family val="1"/>
      </rPr>
      <t xml:space="preserve">(Arabic and English) , </t>
    </r>
    <r>
      <rPr>
        <sz val="11"/>
        <color theme="1"/>
        <rFont val="宋体"/>
        <family val="3"/>
        <charset val="134"/>
      </rPr>
      <t>原始语种</t>
    </r>
    <r>
      <rPr>
        <sz val="11"/>
        <color theme="1"/>
        <rFont val="Times New Roman"/>
        <family val="1"/>
      </rPr>
      <t>(French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imes New Roman"/>
        <family val="1"/>
      </rPr>
      <t>Urdu and Chinese)</t>
    </r>
    <phoneticPr fontId="28" type="noConversion"/>
  </si>
  <si>
    <t>机器翻译</t>
    <phoneticPr fontId="28" type="noConversion"/>
  </si>
  <si>
    <t>1000万条数据内，3.5秒内返回</t>
  </si>
  <si>
    <t>统计分析（全量分析）</t>
    <phoneticPr fontId="28" type="noConversion"/>
  </si>
  <si>
    <t>1000万条数据内，2秒内返回</t>
  </si>
  <si>
    <t>统计分析（近期）</t>
    <phoneticPr fontId="28" type="noConversion"/>
  </si>
  <si>
    <t>中线点关联20万数据关系网，3秒内返回</t>
  </si>
  <si>
    <t>关系分析</t>
    <phoneticPr fontId="28" type="noConversion"/>
  </si>
  <si>
    <t>1000万条数据以内，2秒内返回</t>
  </si>
  <si>
    <t>贴文搜索</t>
    <phoneticPr fontId="28" type="noConversion"/>
  </si>
  <si>
    <t>数据查询</t>
    <phoneticPr fontId="28" type="noConversion"/>
  </si>
  <si>
    <t>4万条/小时</t>
    <phoneticPr fontId="28" type="noConversion"/>
  </si>
  <si>
    <t>点赞转发评论</t>
    <phoneticPr fontId="28" type="noConversion"/>
  </si>
  <si>
    <t>3万条/小时</t>
    <phoneticPr fontId="28" type="noConversion"/>
  </si>
  <si>
    <t>帖文接入</t>
    <phoneticPr fontId="28" type="noConversion"/>
  </si>
  <si>
    <t>数据接入</t>
    <phoneticPr fontId="28" type="noConversion"/>
  </si>
  <si>
    <t>30分钟以内返回数据</t>
    <phoneticPr fontId="28" type="noConversion"/>
  </si>
  <si>
    <t>抓取</t>
    <phoneticPr fontId="28" type="noConversion"/>
  </si>
  <si>
    <t>数据抓取</t>
    <phoneticPr fontId="28" type="noConversion"/>
  </si>
  <si>
    <t>账号</t>
    <phoneticPr fontId="28" type="noConversion"/>
  </si>
  <si>
    <t>采集账号总限额</t>
    <phoneticPr fontId="28" type="noConversion"/>
  </si>
  <si>
    <t>关键词</t>
    <phoneticPr fontId="28" type="noConversion"/>
  </si>
  <si>
    <t>采集关键词总限额</t>
    <phoneticPr fontId="28" type="noConversion"/>
  </si>
  <si>
    <t>2个</t>
    <phoneticPr fontId="28" type="noConversion"/>
  </si>
  <si>
    <t>Adslgate、Haraj</t>
    <phoneticPr fontId="28" type="noConversion"/>
  </si>
  <si>
    <t>数据集成-目标网站</t>
    <phoneticPr fontId="28" type="noConversion"/>
  </si>
  <si>
    <t>3个</t>
    <phoneticPr fontId="28" type="noConversion"/>
  </si>
  <si>
    <t>Facebook Groups、Reddit、Quora</t>
    <phoneticPr fontId="28" type="noConversion"/>
  </si>
  <si>
    <t>数据集成-论坛</t>
    <phoneticPr fontId="28" type="noConversion"/>
  </si>
  <si>
    <t>5个</t>
    <phoneticPr fontId="28" type="noConversion"/>
  </si>
  <si>
    <t>数据集成-社交媒体</t>
    <phoneticPr fontId="28" type="noConversion"/>
  </si>
  <si>
    <t>1套</t>
  </si>
  <si>
    <t>Social Insight产品</t>
  </si>
  <si>
    <t>产品应用</t>
  </si>
  <si>
    <t>值</t>
  </si>
  <si>
    <t>指标</t>
    <phoneticPr fontId="28" type="noConversion"/>
  </si>
  <si>
    <t>Facebook、X、Instagram、YouTube、TikTok</t>
    <phoneticPr fontId="28" type="noConversion"/>
  </si>
  <si>
    <r>
      <t>2</t>
    </r>
    <r>
      <rPr>
        <sz val="11"/>
        <color theme="1"/>
        <rFont val="宋体"/>
        <family val="3"/>
        <charset val="134"/>
      </rPr>
      <t>种</t>
    </r>
    <phoneticPr fontId="28" type="noConversion"/>
  </si>
  <si>
    <t>自然语言处理(NLP)</t>
    <phoneticPr fontId="28" type="noConversion"/>
  </si>
  <si>
    <t>500个</t>
    <phoneticPr fontId="28" type="noConversion"/>
  </si>
  <si>
    <t>数据采集区域与华为公有云之间的网络带宽需大于50M。</t>
    <phoneticPr fontId="28" type="noConversion"/>
  </si>
  <si>
    <t>文本分析服务器</t>
    <phoneticPr fontId="28" type="noConversion"/>
  </si>
  <si>
    <t>人脸识别服务器</t>
    <phoneticPr fontId="28" type="noConversion"/>
  </si>
  <si>
    <r>
      <t xml:space="preserve">Social Insight System </t>
    </r>
    <r>
      <rPr>
        <b/>
        <sz val="11"/>
        <color theme="1"/>
        <rFont val="宋体"/>
        <family val="3"/>
        <charset val="134"/>
      </rPr>
      <t>资源评估依据</t>
    </r>
    <phoneticPr fontId="28" type="noConversion"/>
  </si>
  <si>
    <t>核心路由器</t>
    <phoneticPr fontId="40" type="noConversion"/>
  </si>
  <si>
    <t>16个GE Combo端口或4端口CPOS</t>
    <phoneticPr fontId="1" type="noConversion"/>
  </si>
  <si>
    <t>核心交换机</t>
    <phoneticPr fontId="40" type="noConversion"/>
  </si>
  <si>
    <t>24个10G SFP+端口；48个1000M端口，含防火墙板卡</t>
    <phoneticPr fontId="1" type="noConversion"/>
  </si>
  <si>
    <t>24个10G SFP+端口，含堆叠线缆</t>
    <phoneticPr fontId="1" type="noConversion"/>
  </si>
  <si>
    <t>服务器接入万兆交换机</t>
    <phoneticPr fontId="40" type="noConversion"/>
  </si>
  <si>
    <t>接入交换机</t>
    <phoneticPr fontId="40" type="noConversion"/>
  </si>
  <si>
    <t>光纤线缆、扎带等</t>
    <phoneticPr fontId="1" type="noConversion"/>
  </si>
  <si>
    <t>综合日志审计分析平台</t>
  </si>
  <si>
    <t>标准2U硬件，100个日志源
网口：6个千兆工作管理口（1管理口+1HA口+4审计口)，1个console口
内存：8GB
磁盘：2T*1（不支持raid）
日志处理能力EPS：4000/秒（峰值：5000/秒）
双电源</t>
    <phoneticPr fontId="28" type="noConversion"/>
  </si>
  <si>
    <t>机柜</t>
    <phoneticPr fontId="40" type="noConversion"/>
  </si>
  <si>
    <t>耗材</t>
    <phoneticPr fontId="40" type="noConversion"/>
  </si>
  <si>
    <t>防火墙</t>
    <phoneticPr fontId="40" type="noConversion"/>
  </si>
  <si>
    <t xml:space="preserve">千兆业务电口*4（含2组硬件BYPASS模块），千兆业务光口*4（标配GE多模SFP模块*2，不含硬件BYPASS模块）
</t>
    <phoneticPr fontId="1" type="noConversion"/>
  </si>
  <si>
    <t>2标准服务器柜，1网络柜</t>
    <phoneticPr fontId="1" type="noConversion"/>
  </si>
  <si>
    <t>24个1000M口，2个10G SFP+端口</t>
    <phoneticPr fontId="1" type="noConversion"/>
  </si>
  <si>
    <r>
      <t>CPU: 16Cores
Memory: 2*32GB  DDR4
Hard disk: 300G , 1*</t>
    </r>
    <r>
      <rPr>
        <sz val="8"/>
        <color rgb="FFFF0000"/>
        <rFont val="等线"/>
        <family val="3"/>
        <charset val="134"/>
      </rPr>
      <t>1</t>
    </r>
    <r>
      <rPr>
        <sz val="8"/>
        <rFont val="等线"/>
        <family val="3"/>
        <charset val="134"/>
      </rPr>
      <t>T 
Network card: 10 Gigabit Ethernet interface*2
Power source: dual redundancy</t>
    </r>
    <phoneticPr fontId="28" type="noConversion"/>
  </si>
  <si>
    <t>CPU: 40Cores
Memory: 4*32GB  DDR4
Hard disk: 2*300G , 4*4T 
Network card: 10 Gigabit Ethernet interface*2
Power source: dual redundancy</t>
  </si>
  <si>
    <t>CPU: 40 Cores ，CPU frequency greater than 2.5Ghz support AVX2
Memory: 4*32GB
Hard disk: 2*300G , 1*2T 
Network card: 10 Gigabit Ethernet interface*2
Power source: dual redundancy</t>
  </si>
  <si>
    <t>CPU: 40 Cores 
Memory: 4*32GB
Hard disk: 2*300G , 1*1T
Display card: RTX V100 * 2 and above
Network card: 10 Gigabit Ethernet interface*2
Power source: dual redundancy</t>
  </si>
  <si>
    <t>CPU: 40 Cores 
Memory: 4*32GB
Hard disk: 2*300G , 1*1T
Display card: RTX V100 * 1 and above
Network card: 10 Gigabit Ethernet interface*2
Power source: dual redundancy</t>
  </si>
  <si>
    <t>CPU: 32Cores 
Memory: 4*32GB
Hard disk: 2*300G , 1*2T
Display card: RTX V100 * 1 and above
Network card: 10 Gigabit Ethernet interface*2
Power source: dual redundancy</t>
  </si>
  <si>
    <t>2.网络系统</t>
    <phoneticPr fontId="28" type="noConversion"/>
  </si>
  <si>
    <t>数据&amp;应用服务器</t>
    <phoneticPr fontId="28" type="noConversion"/>
  </si>
  <si>
    <t>CPU: 16Cores
Memory: 2*32GB  DDR4
Hard disk: 2*300G , 3*1T 
Network card: 10 Gigabit Ethernet interface*2
Power source: dual redundancy</t>
    <phoneticPr fontId="28" type="noConversion"/>
  </si>
  <si>
    <r>
      <rPr>
        <sz val="11"/>
        <rFont val="宋体"/>
        <family val="3"/>
        <charset val="134"/>
      </rPr>
      <t>应用</t>
    </r>
    <r>
      <rPr>
        <sz val="11"/>
        <rFont val="Times New Roman"/>
        <family val="1"/>
      </rPr>
      <t>&amp;</t>
    </r>
    <r>
      <rPr>
        <sz val="11"/>
        <rFont val="宋体"/>
        <family val="3"/>
        <charset val="134"/>
      </rPr>
      <t>数据服务器</t>
    </r>
    <phoneticPr fontId="28" type="noConversion"/>
  </si>
  <si>
    <t>c7n.8xlarge.2</t>
    <phoneticPr fontId="28" type="noConversion"/>
  </si>
  <si>
    <t>资源总需</t>
    <phoneticPr fontId="28" type="noConversion"/>
  </si>
  <si>
    <t>申请华为云资源明细</t>
    <phoneticPr fontId="28" type="noConversion"/>
  </si>
  <si>
    <t xml:space="preserve">X86计算 | 通用计算增强型 | c7n.8xlarge.2 | 32核 | 64GB; CentOS | CentOS 7.9 64bit; 超高IO | 600GB; 通用型SSD | 3072GB;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</si>
</sst>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 ;[Red]\-0\ "/>
    <numFmt numFmtId="177" formatCode="[$$-409]#,##0;[Red][$$-409]#,##0"/>
    <numFmt numFmtId="178" formatCode="0_ "/>
    <numFmt numFmtId="179" formatCode="#,##0.00###"/>
    <numFmt numFmtId="180" formatCode="0_);[Red]\(0\)"/>
    <numFmt numFmtId="181" formatCode="[$¥-804]#,##0.00;[$¥-804]\-#,##0.00"/>
  </numFmts>
  <fonts count="45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8"/>
      <name val="等线"/>
      <family val="3"/>
      <charset val="134"/>
    </font>
    <font>
      <sz val="8"/>
      <name val="等线"/>
      <family val="3"/>
      <charset val="134"/>
    </font>
    <font>
      <sz val="9"/>
      <color rgb="FF252B3A"/>
      <name val="Huaweisans"/>
      <family val="2"/>
    </font>
    <font>
      <sz val="8"/>
      <name val="Arial"/>
      <family val="2"/>
    </font>
    <font>
      <sz val="11"/>
      <color rgb="FF252B3A"/>
      <name val="Huaweisans"/>
      <family val="2"/>
    </font>
    <font>
      <b/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1"/>
      <name val="Times New Roman"/>
      <family val="1"/>
    </font>
    <font>
      <sz val="11"/>
      <name val="等线"/>
      <family val="3"/>
      <charset val="134"/>
    </font>
    <font>
      <sz val="11"/>
      <name val="Times New Roman"/>
      <family val="1"/>
    </font>
    <font>
      <sz val="11"/>
      <color rgb="FFFF0000"/>
      <name val="等线"/>
      <family val="3"/>
      <charset val="134"/>
    </font>
    <font>
      <sz val="14"/>
      <name val="等线"/>
      <family val="3"/>
      <charset val="134"/>
    </font>
    <font>
      <sz val="12"/>
      <name val="等线"/>
      <family val="3"/>
      <charset val="134"/>
    </font>
    <font>
      <b/>
      <sz val="12"/>
      <name val="等线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sz val="12"/>
      <color rgb="FF8F8F8F"/>
      <name val="等线"/>
      <family val="3"/>
      <charset val="134"/>
    </font>
    <font>
      <sz val="12"/>
      <color rgb="FF00CD00"/>
      <name val="等线"/>
      <family val="3"/>
      <charset val="134"/>
    </font>
    <font>
      <sz val="12"/>
      <color rgb="FFCD2626"/>
      <name val="等线"/>
      <family val="3"/>
      <charset val="134"/>
    </font>
    <font>
      <sz val="11"/>
      <color theme="1"/>
      <name val="Times New Roman"/>
      <family val="1"/>
    </font>
    <font>
      <sz val="8"/>
      <color rgb="FFFF0000"/>
      <name val="等线"/>
      <family val="3"/>
      <charset val="134"/>
    </font>
    <font>
      <b/>
      <sz val="11"/>
      <color rgb="FFFF0000"/>
      <name val="等线"/>
      <family val="3"/>
      <charset val="134"/>
    </font>
    <font>
      <sz val="12"/>
      <color rgb="FF000000"/>
      <name val="等线"/>
      <family val="3"/>
      <charset val="134"/>
    </font>
    <font>
      <sz val="9"/>
      <name val="等线"/>
      <family val="3"/>
      <charset val="134"/>
      <scheme val="minor"/>
    </font>
    <font>
      <sz val="12"/>
      <name val="微软雅黑"/>
      <family val="2"/>
      <charset val="134"/>
    </font>
    <font>
      <sz val="12"/>
      <color rgb="FF00CD00"/>
      <name val="微软雅黑"/>
      <family val="2"/>
      <charset val="134"/>
    </font>
    <font>
      <sz val="12"/>
      <color rgb="FFCD2626"/>
      <name val="微软雅黑"/>
      <family val="2"/>
      <charset val="134"/>
    </font>
    <font>
      <sz val="11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1"/>
      <name val="微软雅黑"/>
      <family val="2"/>
      <charset val="134"/>
    </font>
    <font>
      <sz val="8"/>
      <color theme="1"/>
      <name val="等线"/>
      <family val="3"/>
      <charset val="134"/>
    </font>
    <font>
      <b/>
      <sz val="8"/>
      <color rgb="FFFF0000"/>
      <name val="等线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99CC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auto="1"/>
      </patternFill>
    </fill>
    <fill>
      <patternFill patternType="solid">
        <fgColor rgb="FF8EA9DB"/>
        <bgColor auto="1"/>
      </patternFill>
    </fill>
    <fill>
      <patternFill patternType="solid">
        <fgColor rgb="FF00A3F5"/>
        <bgColor auto="1"/>
      </patternFill>
    </fill>
    <fill>
      <patternFill patternType="solid">
        <fgColor rgb="FF99DDFF"/>
        <bgColor auto="1"/>
      </patternFill>
    </fill>
    <fill>
      <patternFill patternType="solid">
        <fgColor rgb="FF99BEFF"/>
        <bgColor auto="1"/>
      </patternFill>
    </fill>
    <fill>
      <patternFill patternType="solid">
        <fgColor rgb="FFE5EFFF"/>
        <bgColor auto="1"/>
      </patternFill>
    </fill>
    <fill>
      <patternFill patternType="solid">
        <fgColor rgb="FFE5F6FF"/>
        <bgColor auto="1"/>
      </patternFill>
    </fill>
    <fill>
      <patternFill patternType="solid">
        <fgColor rgb="FFE5EFFF"/>
        <bgColor indexed="64"/>
      </patternFill>
    </fill>
    <fill>
      <patternFill patternType="solid">
        <fgColor rgb="FFDBDBDB"/>
        <bgColor rgb="FF000000"/>
      </patternFill>
    </fill>
    <fill>
      <patternFill patternType="solid">
        <fgColor rgb="FF1874CD"/>
        <bgColor rgb="FF000000"/>
      </patternFill>
    </fill>
    <fill>
      <patternFill patternType="solid">
        <fgColor rgb="FF99BE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BDBDB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2" borderId="1">
      <alignment vertical="center"/>
    </xf>
    <xf numFmtId="181" fontId="39" fillId="2" borderId="1"/>
  </cellStyleXfs>
  <cellXfs count="183">
    <xf numFmtId="0" fontId="0" fillId="0" borderId="0" xfId="0">
      <alignment vertical="center"/>
    </xf>
    <xf numFmtId="4" fontId="5" fillId="2" borderId="1" xfId="0" applyNumberFormat="1" applyFont="1" applyFill="1" applyBorder="1">
      <alignment vertical="center"/>
    </xf>
    <xf numFmtId="4" fontId="2" fillId="2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11" fillId="7" borderId="9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7" borderId="13" xfId="0" applyFont="1" applyFill="1" applyBorder="1" applyAlignment="1">
      <alignment horizontal="center" vertical="center"/>
    </xf>
    <xf numFmtId="0" fontId="12" fillId="11" borderId="6" xfId="0" applyFont="1" applyFill="1" applyBorder="1">
      <alignment vertical="center"/>
    </xf>
    <xf numFmtId="0" fontId="13" fillId="12" borderId="6" xfId="0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2" fillId="11" borderId="9" xfId="0" applyFont="1" applyFill="1" applyBorder="1">
      <alignment vertical="center"/>
    </xf>
    <xf numFmtId="0" fontId="13" fillId="12" borderId="9" xfId="0" applyFont="1" applyFill="1" applyBorder="1" applyAlignment="1">
      <alignment horizontal="center" vertical="center"/>
    </xf>
    <xf numFmtId="0" fontId="11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/>
    </xf>
    <xf numFmtId="0" fontId="13" fillId="11" borderId="10" xfId="0" applyFont="1" applyFill="1" applyBorder="1" applyAlignment="1">
      <alignment horizontal="center" vertical="center" wrapText="1"/>
    </xf>
    <xf numFmtId="0" fontId="12" fillId="11" borderId="1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12" fillId="11" borderId="10" xfId="0" applyFont="1" applyFill="1" applyBorder="1" applyAlignment="1">
      <alignment vertical="center" wrapText="1"/>
    </xf>
    <xf numFmtId="0" fontId="10" fillId="9" borderId="15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3" fillId="11" borderId="6" xfId="0" applyFont="1" applyFill="1" applyBorder="1">
      <alignment vertical="center"/>
    </xf>
    <xf numFmtId="0" fontId="12" fillId="2" borderId="1" xfId="0" applyFont="1" applyFill="1" applyBorder="1">
      <alignment vertical="center"/>
    </xf>
    <xf numFmtId="0" fontId="9" fillId="2" borderId="1" xfId="0" applyFont="1" applyFill="1" applyBorder="1">
      <alignment vertical="center"/>
    </xf>
    <xf numFmtId="0" fontId="16" fillId="14" borderId="25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vertical="center" wrapText="1"/>
    </xf>
    <xf numFmtId="0" fontId="16" fillId="14" borderId="24" xfId="0" applyFont="1" applyFill="1" applyBorder="1" applyAlignment="1">
      <alignment horizontal="center" vertical="center" wrapText="1"/>
    </xf>
    <xf numFmtId="0" fontId="16" fillId="14" borderId="2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vertical="center" wrapText="1"/>
    </xf>
    <xf numFmtId="0" fontId="16" fillId="2" borderId="2" xfId="0" applyFont="1" applyFill="1" applyBorder="1" applyAlignment="1">
      <alignment horizontal="left" vertical="center" wrapText="1"/>
    </xf>
    <xf numFmtId="179" fontId="16" fillId="2" borderId="2" xfId="0" applyNumberFormat="1" applyFont="1" applyFill="1" applyBorder="1" applyAlignment="1">
      <alignment horizontal="right" vertical="center" wrapText="1"/>
    </xf>
    <xf numFmtId="179" fontId="22" fillId="2" borderId="2" xfId="0" applyNumberFormat="1" applyFont="1" applyFill="1" applyBorder="1" applyAlignment="1">
      <alignment horizontal="right" vertical="center" wrapText="1"/>
    </xf>
    <xf numFmtId="179" fontId="23" fillId="2" borderId="25" xfId="0" applyNumberFormat="1" applyFont="1" applyFill="1" applyBorder="1" applyAlignment="1">
      <alignment horizontal="right" vertical="center" wrapText="1"/>
    </xf>
    <xf numFmtId="4" fontId="16" fillId="14" borderId="26" xfId="0" applyNumberFormat="1" applyFont="1" applyFill="1" applyBorder="1" applyAlignment="1">
      <alignment horizontal="right" vertical="center" wrapText="1"/>
    </xf>
    <xf numFmtId="4" fontId="22" fillId="14" borderId="26" xfId="0" applyNumberFormat="1" applyFont="1" applyFill="1" applyBorder="1" applyAlignment="1">
      <alignment horizontal="right" vertical="center" wrapText="1"/>
    </xf>
    <xf numFmtId="4" fontId="23" fillId="14" borderId="27" xfId="0" applyNumberFormat="1" applyFont="1" applyFill="1" applyBorder="1" applyAlignment="1">
      <alignment horizontal="right" vertical="center" wrapText="1"/>
    </xf>
    <xf numFmtId="177" fontId="10" fillId="17" borderId="24" xfId="0" applyNumberFormat="1" applyFont="1" applyFill="1" applyBorder="1" applyAlignment="1">
      <alignment horizontal="center" vertical="center"/>
    </xf>
    <xf numFmtId="177" fontId="10" fillId="17" borderId="2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center" vertical="center"/>
    </xf>
    <xf numFmtId="177" fontId="12" fillId="5" borderId="3" xfId="0" applyNumberFormat="1" applyFont="1" applyFill="1" applyBorder="1" applyAlignment="1">
      <alignment horizontal="left" vertical="center" wrapText="1"/>
    </xf>
    <xf numFmtId="180" fontId="12" fillId="2" borderId="2" xfId="0" applyNumberFormat="1" applyFont="1" applyFill="1" applyBorder="1" applyAlignment="1">
      <alignment horizontal="center" vertical="center"/>
    </xf>
    <xf numFmtId="177" fontId="12" fillId="2" borderId="2" xfId="0" applyNumberFormat="1" applyFont="1" applyFill="1" applyBorder="1" applyAlignment="1">
      <alignment horizontal="left" vertical="center"/>
    </xf>
    <xf numFmtId="177" fontId="12" fillId="5" borderId="4" xfId="0" applyNumberFormat="1" applyFont="1" applyFill="1" applyBorder="1" applyAlignment="1">
      <alignment horizontal="left" vertical="center" wrapText="1"/>
    </xf>
    <xf numFmtId="177" fontId="24" fillId="2" borderId="1" xfId="0" applyNumberFormat="1" applyFont="1" applyFill="1" applyBorder="1">
      <alignment vertical="center"/>
    </xf>
    <xf numFmtId="177" fontId="24" fillId="2" borderId="1" xfId="0" applyNumberFormat="1" applyFont="1" applyFill="1" applyBorder="1" applyAlignment="1">
      <alignment horizontal="left" vertical="center"/>
    </xf>
    <xf numFmtId="177" fontId="24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>
      <alignment vertical="center"/>
    </xf>
    <xf numFmtId="0" fontId="12" fillId="13" borderId="10" xfId="0" applyFont="1" applyFill="1" applyBorder="1" applyAlignment="1">
      <alignment vertical="center" wrapText="1"/>
    </xf>
    <xf numFmtId="0" fontId="29" fillId="0" borderId="9" xfId="0" applyFont="1" applyBorder="1" applyAlignment="1">
      <alignment horizontal="left" vertical="center" wrapText="1"/>
    </xf>
    <xf numFmtId="179" fontId="29" fillId="0" borderId="9" xfId="0" applyNumberFormat="1" applyFont="1" applyBorder="1" applyAlignment="1">
      <alignment horizontal="right" vertical="center" wrapText="1"/>
    </xf>
    <xf numFmtId="179" fontId="30" fillId="0" borderId="9" xfId="0" applyNumberFormat="1" applyFont="1" applyBorder="1" applyAlignment="1">
      <alignment horizontal="right" vertical="center" wrapText="1"/>
    </xf>
    <xf numFmtId="179" fontId="31" fillId="0" borderId="9" xfId="0" applyNumberFormat="1" applyFont="1" applyBorder="1" applyAlignment="1">
      <alignment horizontal="right" vertical="center" wrapText="1"/>
    </xf>
    <xf numFmtId="40" fontId="3" fillId="3" borderId="9" xfId="0" applyNumberFormat="1" applyFont="1" applyFill="1" applyBorder="1" applyAlignment="1">
      <alignment horizontal="right" vertical="center"/>
    </xf>
    <xf numFmtId="0" fontId="2" fillId="2" borderId="1" xfId="1">
      <alignment vertical="center"/>
    </xf>
    <xf numFmtId="0" fontId="24" fillId="2" borderId="1" xfId="1" applyFont="1" applyAlignment="1"/>
    <xf numFmtId="0" fontId="32" fillId="2" borderId="1" xfId="1" applyFont="1" applyAlignment="1">
      <alignment wrapText="1"/>
    </xf>
    <xf numFmtId="0" fontId="32" fillId="2" borderId="1" xfId="1" applyFont="1" applyAlignment="1"/>
    <xf numFmtId="0" fontId="2" fillId="2" borderId="1" xfId="1" applyAlignment="1"/>
    <xf numFmtId="0" fontId="2" fillId="2" borderId="16" xfId="1" applyBorder="1" applyAlignment="1">
      <alignment vertical="center" wrapText="1"/>
    </xf>
    <xf numFmtId="0" fontId="24" fillId="2" borderId="1" xfId="1" applyFont="1" applyAlignment="1">
      <alignment wrapText="1"/>
    </xf>
    <xf numFmtId="0" fontId="2" fillId="2" borderId="10" xfId="1" applyBorder="1" applyAlignment="1">
      <alignment vertical="center" wrapText="1"/>
    </xf>
    <xf numFmtId="0" fontId="2" fillId="2" borderId="9" xfId="1" applyBorder="1">
      <alignment vertical="center"/>
    </xf>
    <xf numFmtId="0" fontId="2" fillId="2" borderId="8" xfId="1" applyBorder="1">
      <alignment vertical="center"/>
    </xf>
    <xf numFmtId="0" fontId="2" fillId="0" borderId="8" xfId="1" applyFill="1" applyBorder="1">
      <alignment vertical="center"/>
    </xf>
    <xf numFmtId="0" fontId="2" fillId="0" borderId="9" xfId="1" applyFill="1" applyBorder="1">
      <alignment vertical="center"/>
    </xf>
    <xf numFmtId="0" fontId="2" fillId="0" borderId="10" xfId="1" applyFill="1" applyBorder="1">
      <alignment vertical="center"/>
    </xf>
    <xf numFmtId="0" fontId="32" fillId="0" borderId="8" xfId="1" applyFont="1" applyFill="1" applyBorder="1" applyAlignment="1"/>
    <xf numFmtId="0" fontId="24" fillId="0" borderId="9" xfId="1" applyFont="1" applyFill="1" applyBorder="1" applyAlignment="1"/>
    <xf numFmtId="0" fontId="24" fillId="0" borderId="10" xfId="1" applyFont="1" applyFill="1" applyBorder="1" applyAlignment="1"/>
    <xf numFmtId="0" fontId="33" fillId="0" borderId="9" xfId="1" applyFont="1" applyFill="1" applyBorder="1">
      <alignment vertical="center"/>
    </xf>
    <xf numFmtId="0" fontId="32" fillId="0" borderId="9" xfId="1" applyFont="1" applyFill="1" applyBorder="1" applyAlignment="1"/>
    <xf numFmtId="0" fontId="34" fillId="0" borderId="10" xfId="1" applyFont="1" applyFill="1" applyBorder="1" applyAlignment="1">
      <alignment horizontal="left" vertical="center"/>
    </xf>
    <xf numFmtId="0" fontId="34" fillId="0" borderId="10" xfId="1" applyFont="1" applyFill="1" applyBorder="1" applyAlignment="1">
      <alignment horizontal="left" vertical="center" wrapText="1"/>
    </xf>
    <xf numFmtId="0" fontId="24" fillId="0" borderId="8" xfId="1" applyFont="1" applyFill="1" applyBorder="1" applyAlignment="1"/>
    <xf numFmtId="0" fontId="3" fillId="2" borderId="9" xfId="0" applyFont="1" applyFill="1" applyBorder="1" applyAlignment="1">
      <alignment horizontal="center" vertical="center" wrapText="1"/>
    </xf>
    <xf numFmtId="49" fontId="3" fillId="3" borderId="9" xfId="0" applyNumberFormat="1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left" vertical="center" wrapText="1"/>
    </xf>
    <xf numFmtId="176" fontId="3" fillId="3" borderId="9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left" vertical="center" wrapText="1"/>
    </xf>
    <xf numFmtId="176" fontId="3" fillId="4" borderId="9" xfId="0" applyNumberFormat="1" applyFont="1" applyFill="1" applyBorder="1" applyAlignment="1">
      <alignment horizontal="center" vertical="center"/>
    </xf>
    <xf numFmtId="40" fontId="3" fillId="4" borderId="9" xfId="0" applyNumberFormat="1" applyFont="1" applyFill="1" applyBorder="1" applyAlignment="1">
      <alignment horizontal="right" vertical="center"/>
    </xf>
    <xf numFmtId="49" fontId="4" fillId="2" borderId="9" xfId="0" applyNumberFormat="1" applyFont="1" applyFill="1" applyBorder="1" applyAlignment="1">
      <alignment horizontal="left" vertical="center"/>
    </xf>
    <xf numFmtId="177" fontId="4" fillId="5" borderId="9" xfId="0" applyNumberFormat="1" applyFont="1" applyFill="1" applyBorder="1" applyAlignment="1">
      <alignment horizontal="center" vertical="center" wrapText="1"/>
    </xf>
    <xf numFmtId="177" fontId="4" fillId="5" borderId="9" xfId="0" applyNumberFormat="1" applyFont="1" applyFill="1" applyBorder="1" applyAlignment="1">
      <alignment horizontal="left" vertical="center" wrapText="1"/>
    </xf>
    <xf numFmtId="178" fontId="4" fillId="2" borderId="9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178" fontId="6" fillId="2" borderId="9" xfId="0" applyNumberFormat="1" applyFont="1" applyFill="1" applyBorder="1" applyAlignment="1">
      <alignment horizontal="center" vertical="center"/>
    </xf>
    <xf numFmtId="0" fontId="36" fillId="2" borderId="34" xfId="0" applyFont="1" applyFill="1" applyBorder="1" applyAlignment="1">
      <alignment vertical="center" wrapText="1"/>
    </xf>
    <xf numFmtId="0" fontId="35" fillId="19" borderId="10" xfId="1" applyFont="1" applyFill="1" applyBorder="1" applyAlignment="1">
      <alignment horizontal="center"/>
    </xf>
    <xf numFmtId="0" fontId="3" fillId="3" borderId="9" xfId="0" applyFont="1" applyFill="1" applyBorder="1" applyAlignment="1">
      <alignment vertical="center" wrapText="1"/>
    </xf>
    <xf numFmtId="0" fontId="29" fillId="0" borderId="0" xfId="0" applyFont="1" applyAlignment="1"/>
    <xf numFmtId="0" fontId="32" fillId="0" borderId="0" xfId="0" applyFont="1" applyAlignment="1"/>
    <xf numFmtId="0" fontId="36" fillId="2" borderId="1" xfId="0" applyFont="1" applyFill="1" applyBorder="1" applyAlignment="1">
      <alignment vertical="center" wrapText="1"/>
    </xf>
    <xf numFmtId="0" fontId="29" fillId="0" borderId="1" xfId="0" applyFont="1" applyBorder="1" applyAlignment="1"/>
    <xf numFmtId="0" fontId="32" fillId="0" borderId="1" xfId="0" applyFont="1" applyBorder="1" applyAlignment="1"/>
    <xf numFmtId="0" fontId="0" fillId="0" borderId="1" xfId="0" applyBorder="1">
      <alignment vertical="center"/>
    </xf>
    <xf numFmtId="49" fontId="4" fillId="2" borderId="12" xfId="0" applyNumberFormat="1" applyFont="1" applyFill="1" applyBorder="1" applyAlignment="1">
      <alignment horizontal="left" vertical="center"/>
    </xf>
    <xf numFmtId="0" fontId="36" fillId="2" borderId="35" xfId="0" applyFont="1" applyFill="1" applyBorder="1" applyAlignment="1">
      <alignment vertical="center" wrapText="1"/>
    </xf>
    <xf numFmtId="177" fontId="4" fillId="5" borderId="12" xfId="0" applyNumberFormat="1" applyFont="1" applyFill="1" applyBorder="1" applyAlignment="1">
      <alignment horizontal="left" vertical="center" wrapText="1"/>
    </xf>
    <xf numFmtId="177" fontId="4" fillId="5" borderId="12" xfId="0" applyNumberFormat="1" applyFont="1" applyFill="1" applyBorder="1" applyAlignment="1">
      <alignment horizontal="center" vertical="center" wrapText="1"/>
    </xf>
    <xf numFmtId="178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6" fillId="2" borderId="36" xfId="0" applyFont="1" applyFill="1" applyBorder="1" applyAlignment="1">
      <alignment vertical="center" wrapText="1"/>
    </xf>
    <xf numFmtId="178" fontId="3" fillId="3" borderId="9" xfId="0" applyNumberFormat="1" applyFont="1" applyFill="1" applyBorder="1" applyAlignment="1">
      <alignment vertical="center" wrapText="1"/>
    </xf>
    <xf numFmtId="177" fontId="10" fillId="16" borderId="21" xfId="0" applyNumberFormat="1" applyFont="1" applyFill="1" applyBorder="1" applyAlignment="1">
      <alignment horizontal="center" vertical="center"/>
    </xf>
    <xf numFmtId="0" fontId="2" fillId="2" borderId="22" xfId="0" applyFont="1" applyFill="1" applyBorder="1">
      <alignment vertical="center"/>
    </xf>
    <xf numFmtId="0" fontId="35" fillId="19" borderId="8" xfId="1" applyFont="1" applyFill="1" applyBorder="1" applyAlignment="1">
      <alignment horizontal="center"/>
    </xf>
    <xf numFmtId="0" fontId="35" fillId="19" borderId="9" xfId="1" applyFont="1" applyFill="1" applyBorder="1" applyAlignment="1">
      <alignment horizontal="center"/>
    </xf>
    <xf numFmtId="0" fontId="2" fillId="2" borderId="14" xfId="1" applyBorder="1">
      <alignment vertical="center"/>
    </xf>
    <xf numFmtId="0" fontId="2" fillId="2" borderId="15" xfId="1" applyBorder="1">
      <alignment vertical="center"/>
    </xf>
    <xf numFmtId="0" fontId="2" fillId="0" borderId="8" xfId="1" applyFill="1" applyBorder="1">
      <alignment vertical="center"/>
    </xf>
    <xf numFmtId="0" fontId="32" fillId="0" borderId="8" xfId="1" applyFont="1" applyFill="1" applyBorder="1" applyAlignment="1">
      <alignment horizontal="left" vertical="center"/>
    </xf>
    <xf numFmtId="0" fontId="24" fillId="0" borderId="8" xfId="1" applyFont="1" applyFill="1" applyBorder="1" applyAlignment="1">
      <alignment horizontal="left" vertical="center"/>
    </xf>
    <xf numFmtId="0" fontId="37" fillId="20" borderId="5" xfId="1" applyFont="1" applyFill="1" applyBorder="1" applyAlignment="1">
      <alignment horizontal="center" vertical="center"/>
    </xf>
    <xf numFmtId="0" fontId="37" fillId="20" borderId="6" xfId="1" applyFont="1" applyFill="1" applyBorder="1" applyAlignment="1">
      <alignment horizontal="center" vertical="center"/>
    </xf>
    <xf numFmtId="0" fontId="37" fillId="20" borderId="7" xfId="1" applyFont="1" applyFill="1" applyBorder="1" applyAlignment="1">
      <alignment horizontal="center" vertical="center"/>
    </xf>
    <xf numFmtId="0" fontId="15" fillId="15" borderId="21" xfId="0" applyFont="1" applyFill="1" applyBorder="1" applyAlignment="1">
      <alignment horizontal="center" vertical="center" wrapText="1"/>
    </xf>
    <xf numFmtId="0" fontId="2" fillId="2" borderId="23" xfId="0" applyFont="1" applyFill="1" applyBorder="1">
      <alignment vertical="center"/>
    </xf>
    <xf numFmtId="0" fontId="16" fillId="14" borderId="28" xfId="0" applyFont="1" applyFill="1" applyBorder="1" applyAlignment="1">
      <alignment vertical="center" wrapText="1"/>
    </xf>
    <xf numFmtId="0" fontId="2" fillId="2" borderId="26" xfId="0" applyFont="1" applyFill="1" applyBorder="1">
      <alignment vertical="center"/>
    </xf>
    <xf numFmtId="0" fontId="20" fillId="2" borderId="29" xfId="0" applyFont="1" applyFill="1" applyBorder="1" applyAlignment="1">
      <alignment vertical="top" wrapText="1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3" fillId="3" borderId="9" xfId="0" applyFont="1" applyFill="1" applyBorder="1" applyAlignment="1">
      <alignment vertical="center" wrapText="1"/>
    </xf>
    <xf numFmtId="0" fontId="2" fillId="2" borderId="9" xfId="0" applyFont="1" applyFill="1" applyBorder="1">
      <alignment vertical="center"/>
    </xf>
    <xf numFmtId="0" fontId="3" fillId="4" borderId="9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horizontal="center" vertical="center"/>
    </xf>
    <xf numFmtId="0" fontId="9" fillId="2" borderId="6" xfId="0" applyFont="1" applyFill="1" applyBorder="1">
      <alignment vertical="center"/>
    </xf>
    <xf numFmtId="0" fontId="9" fillId="2" borderId="7" xfId="0" applyFont="1" applyFill="1" applyBorder="1">
      <alignment vertical="center"/>
    </xf>
    <xf numFmtId="0" fontId="10" fillId="7" borderId="8" xfId="0" applyFont="1" applyFill="1" applyBorder="1" applyAlignment="1">
      <alignment horizontal="center" vertical="center"/>
    </xf>
    <xf numFmtId="0" fontId="9" fillId="2" borderId="11" xfId="0" applyFont="1" applyFill="1" applyBorder="1">
      <alignment vertical="center"/>
    </xf>
    <xf numFmtId="0" fontId="10" fillId="7" borderId="9" xfId="0" applyFont="1" applyFill="1" applyBorder="1" applyAlignment="1">
      <alignment horizontal="center" vertical="center"/>
    </xf>
    <xf numFmtId="0" fontId="9" fillId="2" borderId="12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11" fillId="11" borderId="32" xfId="0" applyFont="1" applyFill="1" applyBorder="1" applyAlignment="1">
      <alignment horizontal="center" vertical="center"/>
    </xf>
    <xf numFmtId="0" fontId="11" fillId="11" borderId="17" xfId="0" applyFont="1" applyFill="1" applyBorder="1" applyAlignment="1">
      <alignment horizontal="center" vertical="center"/>
    </xf>
    <xf numFmtId="0" fontId="11" fillId="11" borderId="33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vertical="top" wrapText="1"/>
    </xf>
    <xf numFmtId="0" fontId="9" fillId="2" borderId="20" xfId="0" applyFont="1" applyFill="1" applyBorder="1">
      <alignment vertical="center"/>
    </xf>
    <xf numFmtId="0" fontId="10" fillId="7" borderId="14" xfId="0" applyFont="1" applyFill="1" applyBorder="1" applyAlignment="1">
      <alignment horizontal="center" vertical="center"/>
    </xf>
    <xf numFmtId="0" fontId="9" fillId="2" borderId="15" xfId="0" applyFont="1" applyFill="1" applyBorder="1">
      <alignment vertical="center"/>
    </xf>
    <xf numFmtId="0" fontId="12" fillId="11" borderId="15" xfId="0" applyFont="1" applyFill="1" applyBorder="1">
      <alignment vertical="center"/>
    </xf>
    <xf numFmtId="0" fontId="11" fillId="2" borderId="17" xfId="0" applyFont="1" applyFill="1" applyBorder="1" applyAlignment="1">
      <alignment horizontal="center" vertical="center"/>
    </xf>
    <xf numFmtId="0" fontId="9" fillId="2" borderId="18" xfId="0" applyFont="1" applyFill="1" applyBorder="1">
      <alignment vertical="center"/>
    </xf>
    <xf numFmtId="0" fontId="9" fillId="2" borderId="19" xfId="0" applyFont="1" applyFill="1" applyBorder="1">
      <alignment vertical="center"/>
    </xf>
    <xf numFmtId="178" fontId="41" fillId="2" borderId="9" xfId="0" applyNumberFormat="1" applyFont="1" applyFill="1" applyBorder="1" applyAlignment="1">
      <alignment horizontal="center" vertical="center"/>
    </xf>
    <xf numFmtId="178" fontId="42" fillId="2" borderId="9" xfId="0" applyNumberFormat="1" applyFont="1" applyFill="1" applyBorder="1" applyAlignment="1">
      <alignment horizontal="center" vertical="center"/>
    </xf>
    <xf numFmtId="0" fontId="11" fillId="11" borderId="32" xfId="0" applyFont="1" applyFill="1" applyBorder="1" applyAlignment="1">
      <alignment vertical="center"/>
    </xf>
    <xf numFmtId="0" fontId="44" fillId="8" borderId="9" xfId="0" applyFont="1" applyFill="1" applyBorder="1" applyAlignment="1">
      <alignment horizontal="center" vertical="center"/>
    </xf>
    <xf numFmtId="0" fontId="44" fillId="7" borderId="9" xfId="0" applyFont="1" applyFill="1" applyBorder="1" applyAlignment="1">
      <alignment horizontal="center" vertical="center"/>
    </xf>
    <xf numFmtId="0" fontId="12" fillId="11" borderId="7" xfId="0" applyFont="1" applyFill="1" applyBorder="1" applyAlignment="1">
      <alignment vertical="top" wrapText="1"/>
    </xf>
    <xf numFmtId="0" fontId="16" fillId="14" borderId="9" xfId="0" applyFont="1" applyFill="1" applyBorder="1" applyAlignment="1">
      <alignment vertical="center" wrapText="1"/>
    </xf>
    <xf numFmtId="0" fontId="16" fillId="14" borderId="9" xfId="0" applyFont="1" applyFill="1" applyBorder="1" applyAlignment="1">
      <alignment horizontal="right" vertical="center" wrapText="1"/>
    </xf>
    <xf numFmtId="0" fontId="16" fillId="2" borderId="9" xfId="0" applyFont="1" applyFill="1" applyBorder="1" applyAlignment="1">
      <alignment vertical="center" wrapText="1"/>
    </xf>
    <xf numFmtId="0" fontId="16" fillId="2" borderId="9" xfId="0" applyFont="1" applyFill="1" applyBorder="1">
      <alignment vertical="center"/>
    </xf>
    <xf numFmtId="0" fontId="21" fillId="2" borderId="9" xfId="0" applyFont="1" applyFill="1" applyBorder="1" applyAlignment="1">
      <alignment vertical="center" wrapText="1"/>
    </xf>
    <xf numFmtId="0" fontId="15" fillId="20" borderId="5" xfId="0" applyFont="1" applyFill="1" applyBorder="1" applyAlignment="1">
      <alignment horizontal="center" vertical="center" wrapText="1"/>
    </xf>
    <xf numFmtId="0" fontId="2" fillId="20" borderId="6" xfId="0" applyFont="1" applyFill="1" applyBorder="1">
      <alignment vertical="center"/>
    </xf>
    <xf numFmtId="0" fontId="2" fillId="20" borderId="7" xfId="0" applyFont="1" applyFill="1" applyBorder="1">
      <alignment vertical="center"/>
    </xf>
    <xf numFmtId="0" fontId="16" fillId="14" borderId="8" xfId="0" applyFont="1" applyFill="1" applyBorder="1" applyAlignment="1">
      <alignment vertical="center" wrapText="1"/>
    </xf>
    <xf numFmtId="0" fontId="16" fillId="14" borderId="10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vertical="center" wrapText="1"/>
    </xf>
    <xf numFmtId="0" fontId="18" fillId="2" borderId="10" xfId="0" applyFont="1" applyFill="1" applyBorder="1">
      <alignment vertical="center"/>
    </xf>
    <xf numFmtId="0" fontId="0" fillId="0" borderId="8" xfId="0" applyBorder="1">
      <alignment vertical="center"/>
    </xf>
    <xf numFmtId="0" fontId="14" fillId="2" borderId="10" xfId="0" applyFont="1" applyFill="1" applyBorder="1" applyAlignment="1">
      <alignment vertical="center" wrapText="1"/>
    </xf>
    <xf numFmtId="0" fontId="19" fillId="2" borderId="10" xfId="0" applyFont="1" applyFill="1" applyBorder="1">
      <alignment vertical="center"/>
    </xf>
    <xf numFmtId="0" fontId="20" fillId="2" borderId="10" xfId="0" applyFont="1" applyFill="1" applyBorder="1" applyAlignment="1">
      <alignment vertical="top" wrapText="1"/>
    </xf>
    <xf numFmtId="0" fontId="16" fillId="2" borderId="10" xfId="0" applyFont="1" applyFill="1" applyBorder="1">
      <alignment vertical="center"/>
    </xf>
    <xf numFmtId="0" fontId="17" fillId="2" borderId="14" xfId="0" applyFont="1" applyFill="1" applyBorder="1">
      <alignment vertical="center"/>
    </xf>
    <xf numFmtId="0" fontId="16" fillId="2" borderId="15" xfId="0" applyFont="1" applyFill="1" applyBorder="1">
      <alignment vertical="center"/>
    </xf>
    <xf numFmtId="0" fontId="29" fillId="18" borderId="15" xfId="0" applyFont="1" applyFill="1" applyBorder="1" applyAlignment="1">
      <alignment horizontal="left" vertical="center" wrapText="1"/>
    </xf>
    <xf numFmtId="4" fontId="29" fillId="18" borderId="15" xfId="0" applyNumberFormat="1" applyFont="1" applyFill="1" applyBorder="1" applyAlignment="1">
      <alignment horizontal="right" vertical="center" wrapText="1"/>
    </xf>
    <xf numFmtId="4" fontId="30" fillId="18" borderId="15" xfId="0" applyNumberFormat="1" applyFont="1" applyFill="1" applyBorder="1" applyAlignment="1">
      <alignment horizontal="right" vertical="center" wrapText="1"/>
    </xf>
    <xf numFmtId="4" fontId="31" fillId="18" borderId="15" xfId="0" applyNumberFormat="1" applyFont="1" applyFill="1" applyBorder="1" applyAlignment="1">
      <alignment horizontal="right" vertical="center" wrapText="1"/>
    </xf>
    <xf numFmtId="0" fontId="16" fillId="2" borderId="16" xfId="0" applyFont="1" applyFill="1" applyBorder="1">
      <alignment vertical="center"/>
    </xf>
  </cellXfs>
  <cellStyles count="3">
    <cellStyle name="?? 2" xfId="2"/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FF99"/>
      <color rgb="FFE5EFFF"/>
      <color rgb="FFE5EF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174625</xdr:rowOff>
    </xdr:from>
    <xdr:to>
      <xdr:col>19</xdr:col>
      <xdr:colOff>238125</xdr:colOff>
      <xdr:row>55</xdr:row>
      <xdr:rowOff>190687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0" y="174625"/>
          <a:ext cx="20320000" cy="12239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zoomScale="70" zoomScaleNormal="70" workbookViewId="0">
      <pane ySplit="2" topLeftCell="A3" activePane="bottomLeft" state="frozen"/>
      <selection pane="bottomLeft"/>
    </sheetView>
  </sheetViews>
  <sheetFormatPr defaultColWidth="9" defaultRowHeight="14"/>
  <cols>
    <col min="1" max="1" width="4.6640625" style="48" customWidth="1"/>
    <col min="2" max="2" width="13.6640625" style="48" customWidth="1"/>
    <col min="3" max="3" width="38.4140625" style="49" customWidth="1"/>
    <col min="4" max="5" width="4.6640625" style="50" customWidth="1"/>
    <col min="6" max="6" width="10.08203125" style="48" customWidth="1"/>
    <col min="7" max="25" width="9" style="48"/>
  </cols>
  <sheetData>
    <row r="1" spans="1:6" ht="14.25" customHeight="1">
      <c r="A1" s="112" t="s">
        <v>15</v>
      </c>
      <c r="B1" s="113"/>
      <c r="C1" s="113"/>
      <c r="D1" s="113"/>
      <c r="E1" s="113"/>
      <c r="F1" s="113"/>
    </row>
    <row r="2" spans="1:6" ht="14.25" customHeight="1">
      <c r="A2" s="40" t="s">
        <v>116</v>
      </c>
      <c r="B2" s="41" t="s">
        <v>117</v>
      </c>
      <c r="C2" s="41" t="s">
        <v>118</v>
      </c>
      <c r="D2" s="41" t="s">
        <v>76</v>
      </c>
      <c r="E2" s="41" t="s">
        <v>119</v>
      </c>
      <c r="F2" s="41" t="s">
        <v>120</v>
      </c>
    </row>
    <row r="3" spans="1:6" ht="65" customHeight="1">
      <c r="A3" s="42">
        <v>1</v>
      </c>
      <c r="B3" s="43" t="s">
        <v>54</v>
      </c>
      <c r="C3" s="44" t="s">
        <v>17</v>
      </c>
      <c r="D3" s="43" t="s">
        <v>121</v>
      </c>
      <c r="E3" s="45">
        <v>2</v>
      </c>
      <c r="F3" s="46" t="s">
        <v>122</v>
      </c>
    </row>
    <row r="4" spans="1:6" ht="65" customHeight="1">
      <c r="A4" s="42">
        <v>2</v>
      </c>
      <c r="B4" s="43" t="s">
        <v>57</v>
      </c>
      <c r="C4" s="47" t="s">
        <v>22</v>
      </c>
      <c r="D4" s="43" t="s">
        <v>121</v>
      </c>
      <c r="E4" s="45">
        <v>5</v>
      </c>
      <c r="F4" s="46" t="s">
        <v>122</v>
      </c>
    </row>
    <row r="5" spans="1:6" ht="65" customHeight="1">
      <c r="A5" s="42">
        <v>3</v>
      </c>
      <c r="B5" s="43" t="s">
        <v>59</v>
      </c>
      <c r="C5" s="47" t="s">
        <v>26</v>
      </c>
      <c r="D5" s="43" t="s">
        <v>121</v>
      </c>
      <c r="E5" s="45">
        <v>1</v>
      </c>
      <c r="F5" s="46" t="s">
        <v>123</v>
      </c>
    </row>
    <row r="6" spans="1:6" ht="65" customHeight="1">
      <c r="A6" s="42">
        <v>4</v>
      </c>
      <c r="B6" s="43" t="s">
        <v>124</v>
      </c>
      <c r="C6" s="47" t="s">
        <v>125</v>
      </c>
      <c r="D6" s="43" t="s">
        <v>121</v>
      </c>
      <c r="E6" s="45">
        <v>2</v>
      </c>
      <c r="F6" s="46" t="s">
        <v>123</v>
      </c>
    </row>
    <row r="7" spans="1:6" ht="14.25" customHeight="1">
      <c r="A7" s="112" t="s">
        <v>66</v>
      </c>
      <c r="B7" s="113"/>
      <c r="C7" s="113"/>
      <c r="D7" s="113"/>
      <c r="E7" s="113"/>
      <c r="F7" s="113"/>
    </row>
    <row r="8" spans="1:6" ht="14.25" customHeight="1">
      <c r="A8" s="40" t="s">
        <v>116</v>
      </c>
      <c r="B8" s="41" t="s">
        <v>117</v>
      </c>
      <c r="C8" s="41" t="s">
        <v>118</v>
      </c>
      <c r="D8" s="41" t="s">
        <v>76</v>
      </c>
      <c r="E8" s="41" t="s">
        <v>119</v>
      </c>
      <c r="F8" s="41" t="s">
        <v>120</v>
      </c>
    </row>
    <row r="9" spans="1:6" ht="78" customHeight="1">
      <c r="A9" s="42">
        <v>6</v>
      </c>
      <c r="B9" s="43" t="s">
        <v>54</v>
      </c>
      <c r="C9" s="44" t="s">
        <v>17</v>
      </c>
      <c r="D9" s="43" t="s">
        <v>121</v>
      </c>
      <c r="E9" s="45">
        <v>2</v>
      </c>
      <c r="F9" s="46" t="s">
        <v>122</v>
      </c>
    </row>
    <row r="10" spans="1:6" ht="65" customHeight="1">
      <c r="A10" s="42">
        <v>1</v>
      </c>
      <c r="B10" s="43" t="s">
        <v>57</v>
      </c>
      <c r="C10" s="47" t="s">
        <v>22</v>
      </c>
      <c r="D10" s="43" t="s">
        <v>121</v>
      </c>
      <c r="E10" s="45">
        <v>5</v>
      </c>
      <c r="F10" s="46" t="s">
        <v>123</v>
      </c>
    </row>
  </sheetData>
  <mergeCells count="2">
    <mergeCell ref="A1:F1"/>
    <mergeCell ref="A7:F7"/>
  </mergeCells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zoomScale="85" zoomScaleNormal="85" workbookViewId="0">
      <selection activeCell="C33" sqref="C33"/>
    </sheetView>
  </sheetViews>
  <sheetFormatPr defaultColWidth="9" defaultRowHeight="14"/>
  <cols>
    <col min="1" max="1" width="1.83203125" style="59" customWidth="1"/>
    <col min="2" max="2" width="19" style="59" bestFit="1" customWidth="1"/>
    <col min="3" max="3" width="59.9140625" style="59" bestFit="1" customWidth="1"/>
    <col min="4" max="4" width="64.25" style="59" bestFit="1" customWidth="1"/>
    <col min="5" max="5" width="25.1640625" style="59" customWidth="1"/>
    <col min="6" max="26" width="9" style="59"/>
    <col min="27" max="16384" width="9" style="58"/>
  </cols>
  <sheetData>
    <row r="1" spans="2:4" ht="9" customHeight="1" thickBot="1"/>
    <row r="2" spans="2:4" ht="20.5" customHeight="1">
      <c r="B2" s="121" t="s">
        <v>207</v>
      </c>
      <c r="C2" s="122"/>
      <c r="D2" s="123"/>
    </row>
    <row r="3" spans="2:4" ht="14.25" customHeight="1">
      <c r="B3" s="114" t="s">
        <v>199</v>
      </c>
      <c r="C3" s="115"/>
      <c r="D3" s="96" t="s">
        <v>198</v>
      </c>
    </row>
    <row r="4" spans="2:4">
      <c r="B4" s="68" t="s">
        <v>197</v>
      </c>
      <c r="C4" s="69" t="s">
        <v>196</v>
      </c>
      <c r="D4" s="70" t="s">
        <v>195</v>
      </c>
    </row>
    <row r="5" spans="2:4">
      <c r="B5" s="68" t="s">
        <v>194</v>
      </c>
      <c r="C5" s="69" t="s">
        <v>200</v>
      </c>
      <c r="D5" s="70" t="s">
        <v>193</v>
      </c>
    </row>
    <row r="6" spans="2:4">
      <c r="B6" s="68" t="s">
        <v>192</v>
      </c>
      <c r="C6" s="69" t="s">
        <v>191</v>
      </c>
      <c r="D6" s="70" t="s">
        <v>190</v>
      </c>
    </row>
    <row r="7" spans="2:4">
      <c r="B7" s="68" t="s">
        <v>189</v>
      </c>
      <c r="C7" s="69" t="s">
        <v>188</v>
      </c>
      <c r="D7" s="70" t="s">
        <v>187</v>
      </c>
    </row>
    <row r="8" spans="2:4">
      <c r="B8" s="68" t="s">
        <v>186</v>
      </c>
      <c r="C8" s="69" t="s">
        <v>185</v>
      </c>
      <c r="D8" s="70" t="s">
        <v>203</v>
      </c>
    </row>
    <row r="9" spans="2:4">
      <c r="B9" s="68" t="s">
        <v>184</v>
      </c>
      <c r="C9" s="69" t="s">
        <v>183</v>
      </c>
      <c r="D9" s="70" t="s">
        <v>203</v>
      </c>
    </row>
    <row r="10" spans="2:4">
      <c r="B10" s="68" t="s">
        <v>182</v>
      </c>
      <c r="C10" s="69" t="s">
        <v>181</v>
      </c>
      <c r="D10" s="70" t="s">
        <v>180</v>
      </c>
    </row>
    <row r="11" spans="2:4">
      <c r="B11" s="118" t="s">
        <v>179</v>
      </c>
      <c r="C11" s="69" t="s">
        <v>178</v>
      </c>
      <c r="D11" s="70" t="s">
        <v>177</v>
      </c>
    </row>
    <row r="12" spans="2:4">
      <c r="B12" s="118"/>
      <c r="C12" s="69" t="s">
        <v>176</v>
      </c>
      <c r="D12" s="70" t="s">
        <v>175</v>
      </c>
    </row>
    <row r="13" spans="2:4" ht="14.25" customHeight="1">
      <c r="B13" s="119" t="s">
        <v>174</v>
      </c>
      <c r="C13" s="75" t="s">
        <v>173</v>
      </c>
      <c r="D13" s="76" t="s">
        <v>172</v>
      </c>
    </row>
    <row r="14" spans="2:4" ht="14.25" customHeight="1">
      <c r="B14" s="120"/>
      <c r="C14" s="75" t="s">
        <v>171</v>
      </c>
      <c r="D14" s="77" t="s">
        <v>170</v>
      </c>
    </row>
    <row r="15" spans="2:4" ht="14.5">
      <c r="B15" s="120"/>
      <c r="C15" s="75" t="s">
        <v>169</v>
      </c>
      <c r="D15" s="76" t="s">
        <v>168</v>
      </c>
    </row>
    <row r="16" spans="2:4" ht="14.5">
      <c r="B16" s="120"/>
      <c r="C16" s="75" t="s">
        <v>167</v>
      </c>
      <c r="D16" s="76" t="s">
        <v>166</v>
      </c>
    </row>
    <row r="17" spans="2:5" ht="14.5">
      <c r="B17" s="71" t="s">
        <v>165</v>
      </c>
      <c r="C17" s="72" t="s">
        <v>164</v>
      </c>
      <c r="D17" s="73" t="s">
        <v>163</v>
      </c>
    </row>
    <row r="18" spans="2:5" ht="14.5">
      <c r="B18" s="71" t="s">
        <v>162</v>
      </c>
      <c r="C18" s="72" t="s">
        <v>161</v>
      </c>
      <c r="D18" s="73" t="s">
        <v>201</v>
      </c>
    </row>
    <row r="19" spans="2:5" ht="14.5">
      <c r="B19" s="78" t="s">
        <v>160</v>
      </c>
      <c r="C19" s="72" t="s">
        <v>159</v>
      </c>
      <c r="D19" s="73" t="s">
        <v>158</v>
      </c>
    </row>
    <row r="20" spans="2:5">
      <c r="B20" s="68" t="s">
        <v>202</v>
      </c>
      <c r="C20" s="74" t="s">
        <v>157</v>
      </c>
      <c r="D20" s="70" t="s">
        <v>156</v>
      </c>
      <c r="E20" s="64"/>
    </row>
    <row r="21" spans="2:5">
      <c r="B21" s="67" t="s">
        <v>155</v>
      </c>
      <c r="C21" s="66" t="s">
        <v>154</v>
      </c>
      <c r="D21" s="65" t="s">
        <v>153</v>
      </c>
      <c r="E21" s="64"/>
    </row>
    <row r="22" spans="2:5" ht="14.5" thickBot="1">
      <c r="B22" s="116" t="s">
        <v>152</v>
      </c>
      <c r="C22" s="117"/>
      <c r="D22" s="63" t="s">
        <v>204</v>
      </c>
    </row>
    <row r="23" spans="2:5" ht="14.25" customHeight="1">
      <c r="B23" s="62"/>
      <c r="C23" s="62"/>
      <c r="D23" s="62"/>
    </row>
    <row r="25" spans="2:5" ht="14.25" customHeight="1">
      <c r="C25" s="61"/>
    </row>
    <row r="26" spans="2:5" ht="14.25" customHeight="1">
      <c r="C26" s="61"/>
    </row>
    <row r="30" spans="2:5" ht="14.25" customHeight="1">
      <c r="C30" s="60"/>
    </row>
  </sheetData>
  <mergeCells count="5">
    <mergeCell ref="B3:C3"/>
    <mergeCell ref="B22:C22"/>
    <mergeCell ref="B11:B12"/>
    <mergeCell ref="B13:B16"/>
    <mergeCell ref="B2:D2"/>
  </mergeCells>
  <phoneticPr fontId="2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1.SI&amp;DF部署架构图"/>
  <dimension ref="A1"/>
  <sheetViews>
    <sheetView zoomScale="40" zoomScaleNormal="40" workbookViewId="0">
      <selection activeCell="W38" sqref="W38"/>
    </sheetView>
  </sheetViews>
  <sheetFormatPr defaultColWidth="14" defaultRowHeight="18" customHeight="1"/>
  <sheetData>
    <row r="1" spans="1:1" ht="18" customHeight="1">
      <c r="A1" s="21"/>
    </row>
  </sheetData>
  <phoneticPr fontId="2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2.华为云资源需求-ECS&amp;BMS"/>
  <dimension ref="A1:P18"/>
  <sheetViews>
    <sheetView zoomScale="40" zoomScaleNormal="40" workbookViewId="0">
      <selection activeCell="J50" sqref="J50"/>
    </sheetView>
  </sheetViews>
  <sheetFormatPr defaultColWidth="14" defaultRowHeight="15.5"/>
  <cols>
    <col min="1" max="1" width="14.5" style="51" customWidth="1"/>
    <col min="2" max="2" width="16.4140625" style="51" bestFit="1" customWidth="1"/>
    <col min="3" max="3" width="18.83203125" style="51" bestFit="1" customWidth="1"/>
    <col min="4" max="4" width="13" style="51" bestFit="1" customWidth="1"/>
    <col min="5" max="5" width="11.9140625" style="51" bestFit="1" customWidth="1"/>
    <col min="6" max="6" width="9.6640625" style="51" bestFit="1" customWidth="1"/>
    <col min="7" max="7" width="7.6640625" style="51" bestFit="1" customWidth="1"/>
    <col min="8" max="8" width="5.6640625" style="51" bestFit="1" customWidth="1"/>
    <col min="9" max="9" width="9.6640625" style="51" bestFit="1" customWidth="1"/>
    <col min="10" max="10" width="152.08203125" style="51" customWidth="1"/>
    <col min="11" max="11" width="12.83203125" style="51" bestFit="1" customWidth="1"/>
    <col min="12" max="12" width="18.25" style="51" bestFit="1" customWidth="1"/>
    <col min="13" max="13" width="12.83203125" style="51" bestFit="1" customWidth="1"/>
    <col min="14" max="14" width="9.33203125" style="51" bestFit="1" customWidth="1"/>
    <col min="15" max="15" width="16" style="51" bestFit="1" customWidth="1"/>
    <col min="16" max="16" width="5.6640625" style="51" bestFit="1" customWidth="1"/>
  </cols>
  <sheetData>
    <row r="1" spans="1:16" ht="14" customHeight="1">
      <c r="A1" s="164" t="s">
        <v>151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6"/>
    </row>
    <row r="2" spans="1:16">
      <c r="A2" s="167" t="s">
        <v>70</v>
      </c>
      <c r="B2" s="159" t="s">
        <v>38</v>
      </c>
      <c r="C2" s="159" t="s">
        <v>71</v>
      </c>
      <c r="D2" s="159" t="s">
        <v>72</v>
      </c>
      <c r="E2" s="159" t="s">
        <v>73</v>
      </c>
      <c r="F2" s="159" t="s">
        <v>74</v>
      </c>
      <c r="G2" s="159" t="s">
        <v>75</v>
      </c>
      <c r="H2" s="159" t="s">
        <v>76</v>
      </c>
      <c r="I2" s="159" t="s">
        <v>77</v>
      </c>
      <c r="J2" s="159" t="s">
        <v>78</v>
      </c>
      <c r="K2" s="160" t="s">
        <v>79</v>
      </c>
      <c r="L2" s="160" t="s">
        <v>80</v>
      </c>
      <c r="M2" s="160" t="s">
        <v>81</v>
      </c>
      <c r="N2" s="160" t="s">
        <v>82</v>
      </c>
      <c r="O2" s="160" t="s">
        <v>83</v>
      </c>
      <c r="P2" s="168" t="s">
        <v>84</v>
      </c>
    </row>
    <row r="3" spans="1:16" ht="16.5" customHeight="1">
      <c r="A3" s="169" t="s">
        <v>15</v>
      </c>
      <c r="B3" s="161" t="s">
        <v>54</v>
      </c>
      <c r="C3" s="53" t="s">
        <v>85</v>
      </c>
      <c r="D3" s="53" t="s">
        <v>86</v>
      </c>
      <c r="E3" s="53" t="s">
        <v>139</v>
      </c>
      <c r="F3" s="53" t="s">
        <v>88</v>
      </c>
      <c r="G3" s="53">
        <v>6</v>
      </c>
      <c r="H3" s="53" t="s">
        <v>89</v>
      </c>
      <c r="I3" s="53">
        <v>3</v>
      </c>
      <c r="J3" s="53" t="s">
        <v>148</v>
      </c>
      <c r="K3" s="54">
        <v>5760.15</v>
      </c>
      <c r="L3" s="54">
        <v>5760.15</v>
      </c>
      <c r="M3" s="54">
        <v>17280.46</v>
      </c>
      <c r="N3" s="55">
        <v>0</v>
      </c>
      <c r="O3" s="56">
        <v>17280.46</v>
      </c>
      <c r="P3" s="170"/>
    </row>
    <row r="4" spans="1:16" ht="16.5" customHeight="1">
      <c r="A4" s="171"/>
      <c r="B4" s="161" t="s">
        <v>57</v>
      </c>
      <c r="C4" s="53" t="s">
        <v>90</v>
      </c>
      <c r="D4" s="53" t="s">
        <v>86</v>
      </c>
      <c r="E4" s="53" t="s">
        <v>139</v>
      </c>
      <c r="F4" s="53" t="s">
        <v>88</v>
      </c>
      <c r="G4" s="53">
        <v>6</v>
      </c>
      <c r="H4" s="53" t="s">
        <v>89</v>
      </c>
      <c r="I4" s="53">
        <v>4</v>
      </c>
      <c r="J4" s="53" t="s">
        <v>140</v>
      </c>
      <c r="K4" s="54">
        <v>21326.2</v>
      </c>
      <c r="L4" s="54">
        <v>21326.2</v>
      </c>
      <c r="M4" s="54">
        <v>85304.78</v>
      </c>
      <c r="N4" s="55">
        <v>0</v>
      </c>
      <c r="O4" s="56">
        <v>85304.78</v>
      </c>
      <c r="P4" s="172"/>
    </row>
    <row r="5" spans="1:16" ht="16.5" customHeight="1">
      <c r="A5" s="171"/>
      <c r="B5" s="161" t="s">
        <v>59</v>
      </c>
      <c r="C5" s="53" t="s">
        <v>91</v>
      </c>
      <c r="D5" s="53" t="s">
        <v>86</v>
      </c>
      <c r="E5" s="53" t="s">
        <v>139</v>
      </c>
      <c r="F5" s="53" t="s">
        <v>88</v>
      </c>
      <c r="G5" s="53">
        <v>6</v>
      </c>
      <c r="H5" s="53" t="s">
        <v>89</v>
      </c>
      <c r="I5" s="53">
        <v>2</v>
      </c>
      <c r="J5" s="53" t="s">
        <v>149</v>
      </c>
      <c r="K5" s="54">
        <v>11520.37</v>
      </c>
      <c r="L5" s="54">
        <v>11520.37</v>
      </c>
      <c r="M5" s="54">
        <v>23040.74</v>
      </c>
      <c r="N5" s="55">
        <v>0</v>
      </c>
      <c r="O5" s="56">
        <v>23040.74</v>
      </c>
      <c r="P5" s="173"/>
    </row>
    <row r="6" spans="1:16" ht="16.5" customHeight="1">
      <c r="A6" s="171"/>
      <c r="B6" s="161" t="s">
        <v>62</v>
      </c>
      <c r="C6" s="53" t="s">
        <v>92</v>
      </c>
      <c r="D6" s="53" t="s">
        <v>86</v>
      </c>
      <c r="E6" s="53" t="s">
        <v>139</v>
      </c>
      <c r="F6" s="53" t="s">
        <v>88</v>
      </c>
      <c r="G6" s="53">
        <v>6</v>
      </c>
      <c r="H6" s="53" t="s">
        <v>89</v>
      </c>
      <c r="I6" s="53">
        <v>2</v>
      </c>
      <c r="J6" s="53" t="s">
        <v>150</v>
      </c>
      <c r="K6" s="54">
        <v>18371.02</v>
      </c>
      <c r="L6" s="54">
        <v>18371.02</v>
      </c>
      <c r="M6" s="54">
        <v>36742.03</v>
      </c>
      <c r="N6" s="55">
        <v>0</v>
      </c>
      <c r="O6" s="56">
        <v>36742.03</v>
      </c>
      <c r="P6" s="173"/>
    </row>
    <row r="7" spans="1:16" ht="16.5" customHeight="1">
      <c r="A7" s="171"/>
      <c r="B7" s="161" t="s">
        <v>60</v>
      </c>
      <c r="C7" s="53" t="s">
        <v>93</v>
      </c>
      <c r="D7" s="53" t="s">
        <v>86</v>
      </c>
      <c r="E7" s="53" t="s">
        <v>139</v>
      </c>
      <c r="F7" s="53" t="s">
        <v>88</v>
      </c>
      <c r="G7" s="53">
        <v>6</v>
      </c>
      <c r="H7" s="53" t="s">
        <v>89</v>
      </c>
      <c r="I7" s="53">
        <v>1</v>
      </c>
      <c r="J7" s="53" t="s">
        <v>150</v>
      </c>
      <c r="K7" s="54">
        <v>18371.009999999998</v>
      </c>
      <c r="L7" s="54">
        <v>18371.009999999998</v>
      </c>
      <c r="M7" s="54">
        <v>18371.009999999998</v>
      </c>
      <c r="N7" s="55">
        <v>0</v>
      </c>
      <c r="O7" s="56">
        <v>18371.009999999998</v>
      </c>
      <c r="P7" s="173"/>
    </row>
    <row r="8" spans="1:16" ht="16.5" customHeight="1">
      <c r="A8" s="171"/>
      <c r="B8" s="161" t="s">
        <v>64</v>
      </c>
      <c r="C8" s="53" t="s">
        <v>94</v>
      </c>
      <c r="D8" s="53" t="s">
        <v>86</v>
      </c>
      <c r="E8" s="53" t="s">
        <v>139</v>
      </c>
      <c r="F8" s="53" t="s">
        <v>88</v>
      </c>
      <c r="G8" s="53">
        <v>6</v>
      </c>
      <c r="H8" s="53" t="s">
        <v>89</v>
      </c>
      <c r="I8" s="53">
        <v>1</v>
      </c>
      <c r="J8" s="53" t="s">
        <v>141</v>
      </c>
      <c r="K8" s="54">
        <v>19071.43</v>
      </c>
      <c r="L8" s="54">
        <v>19071.43</v>
      </c>
      <c r="M8" s="54">
        <v>19071.43</v>
      </c>
      <c r="N8" s="55">
        <v>0</v>
      </c>
      <c r="O8" s="56">
        <v>19071.43</v>
      </c>
      <c r="P8" s="173"/>
    </row>
    <row r="9" spans="1:16" ht="16.5" customHeight="1">
      <c r="A9" s="171"/>
      <c r="B9" s="162"/>
      <c r="C9" s="53" t="s">
        <v>95</v>
      </c>
      <c r="D9" s="53" t="s">
        <v>86</v>
      </c>
      <c r="E9" s="53" t="s">
        <v>139</v>
      </c>
      <c r="F9" s="53" t="s">
        <v>88</v>
      </c>
      <c r="G9" s="53">
        <v>6</v>
      </c>
      <c r="H9" s="53" t="s">
        <v>89</v>
      </c>
      <c r="I9" s="53">
        <v>1</v>
      </c>
      <c r="J9" s="53" t="s">
        <v>142</v>
      </c>
      <c r="K9" s="54">
        <v>1254</v>
      </c>
      <c r="L9" s="54">
        <v>1254</v>
      </c>
      <c r="M9" s="54">
        <v>1254</v>
      </c>
      <c r="N9" s="55">
        <v>0</v>
      </c>
      <c r="O9" s="56">
        <v>1254</v>
      </c>
      <c r="P9" s="173"/>
    </row>
    <row r="10" spans="1:16" ht="16.5" customHeight="1">
      <c r="A10" s="171"/>
      <c r="B10" s="162"/>
      <c r="C10" s="53" t="s">
        <v>143</v>
      </c>
      <c r="D10" s="53" t="s">
        <v>86</v>
      </c>
      <c r="E10" s="53" t="s">
        <v>139</v>
      </c>
      <c r="F10" s="53" t="s">
        <v>88</v>
      </c>
      <c r="G10" s="53">
        <v>6</v>
      </c>
      <c r="H10" s="53" t="s">
        <v>89</v>
      </c>
      <c r="I10" s="53">
        <v>1</v>
      </c>
      <c r="J10" s="53" t="s">
        <v>144</v>
      </c>
      <c r="K10" s="54">
        <v>13680</v>
      </c>
      <c r="L10" s="54">
        <v>13680</v>
      </c>
      <c r="M10" s="54">
        <v>13680</v>
      </c>
      <c r="N10" s="55">
        <v>0</v>
      </c>
      <c r="O10" s="56">
        <v>13680</v>
      </c>
      <c r="P10" s="173"/>
    </row>
    <row r="11" spans="1:16" ht="16.5" customHeight="1">
      <c r="A11" s="171"/>
      <c r="B11" s="161"/>
      <c r="C11" s="53" t="s">
        <v>96</v>
      </c>
      <c r="D11" s="53" t="s">
        <v>86</v>
      </c>
      <c r="E11" s="53" t="s">
        <v>139</v>
      </c>
      <c r="F11" s="53" t="s">
        <v>88</v>
      </c>
      <c r="G11" s="53">
        <v>6</v>
      </c>
      <c r="H11" s="53" t="s">
        <v>89</v>
      </c>
      <c r="I11" s="53">
        <v>13</v>
      </c>
      <c r="J11" s="53" t="s">
        <v>145</v>
      </c>
      <c r="K11" s="54">
        <v>9</v>
      </c>
      <c r="L11" s="54">
        <v>9</v>
      </c>
      <c r="M11" s="54">
        <v>117</v>
      </c>
      <c r="N11" s="55">
        <v>0</v>
      </c>
      <c r="O11" s="56">
        <v>117</v>
      </c>
      <c r="P11" s="174"/>
    </row>
    <row r="12" spans="1:16" ht="16.5" customHeight="1">
      <c r="A12" s="171"/>
      <c r="B12" s="161"/>
      <c r="C12" s="53" t="s">
        <v>97</v>
      </c>
      <c r="D12" s="53" t="s">
        <v>86</v>
      </c>
      <c r="E12" s="53" t="s">
        <v>139</v>
      </c>
      <c r="F12" s="53" t="s">
        <v>88</v>
      </c>
      <c r="G12" s="53">
        <v>6</v>
      </c>
      <c r="H12" s="53" t="s">
        <v>89</v>
      </c>
      <c r="I12" s="53">
        <v>1</v>
      </c>
      <c r="J12" s="53" t="s">
        <v>146</v>
      </c>
      <c r="K12" s="54">
        <v>2400</v>
      </c>
      <c r="L12" s="54">
        <v>2400</v>
      </c>
      <c r="M12" s="54">
        <v>2400</v>
      </c>
      <c r="N12" s="55">
        <v>0</v>
      </c>
      <c r="O12" s="56">
        <v>2400</v>
      </c>
      <c r="P12" s="174"/>
    </row>
    <row r="13" spans="1:16" ht="16.5" customHeight="1">
      <c r="A13" s="171"/>
      <c r="B13" s="161" t="s">
        <v>57</v>
      </c>
      <c r="C13" s="53" t="s">
        <v>99</v>
      </c>
      <c r="D13" s="53" t="s">
        <v>98</v>
      </c>
      <c r="E13" s="53" t="s">
        <v>139</v>
      </c>
      <c r="F13" s="53" t="s">
        <v>88</v>
      </c>
      <c r="G13" s="53">
        <v>6</v>
      </c>
      <c r="H13" s="53" t="s">
        <v>89</v>
      </c>
      <c r="I13" s="53">
        <v>3</v>
      </c>
      <c r="J13" s="53" t="s">
        <v>237</v>
      </c>
      <c r="K13" s="54">
        <v>8476.14</v>
      </c>
      <c r="L13" s="54">
        <v>8476.14</v>
      </c>
      <c r="M13" s="54">
        <v>25428.42</v>
      </c>
      <c r="N13" s="55">
        <v>0</v>
      </c>
      <c r="O13" s="56">
        <v>25428.42</v>
      </c>
      <c r="P13" s="174"/>
    </row>
    <row r="14" spans="1:16" ht="16.5" customHeight="1">
      <c r="A14" s="171"/>
      <c r="B14" s="161"/>
      <c r="C14" s="53" t="s">
        <v>147</v>
      </c>
      <c r="D14" s="53" t="s">
        <v>98</v>
      </c>
      <c r="E14" s="53" t="s">
        <v>139</v>
      </c>
      <c r="F14" s="53" t="s">
        <v>88</v>
      </c>
      <c r="G14" s="53">
        <v>6</v>
      </c>
      <c r="H14" s="53" t="s">
        <v>89</v>
      </c>
      <c r="I14" s="53">
        <v>1</v>
      </c>
      <c r="J14" s="53" t="s">
        <v>144</v>
      </c>
      <c r="K14" s="54">
        <v>13824</v>
      </c>
      <c r="L14" s="54">
        <v>13824</v>
      </c>
      <c r="M14" s="54">
        <v>13824</v>
      </c>
      <c r="N14" s="55">
        <v>0</v>
      </c>
      <c r="O14" s="56">
        <v>13824</v>
      </c>
      <c r="P14" s="174"/>
    </row>
    <row r="15" spans="1:16" ht="16.5" customHeight="1">
      <c r="A15" s="171"/>
      <c r="B15" s="162"/>
      <c r="C15" s="53" t="s">
        <v>100</v>
      </c>
      <c r="D15" s="53" t="s">
        <v>98</v>
      </c>
      <c r="E15" s="53" t="s">
        <v>139</v>
      </c>
      <c r="F15" s="53" t="s">
        <v>88</v>
      </c>
      <c r="G15" s="53">
        <v>6</v>
      </c>
      <c r="H15" s="53" t="s">
        <v>89</v>
      </c>
      <c r="I15" s="53">
        <v>1</v>
      </c>
      <c r="J15" s="53" t="s">
        <v>142</v>
      </c>
      <c r="K15" s="54">
        <v>1254</v>
      </c>
      <c r="L15" s="54">
        <v>1254</v>
      </c>
      <c r="M15" s="54">
        <v>1254</v>
      </c>
      <c r="N15" s="55">
        <v>0</v>
      </c>
      <c r="O15" s="56">
        <v>1254</v>
      </c>
      <c r="P15" s="174"/>
    </row>
    <row r="16" spans="1:16" ht="16.5" customHeight="1">
      <c r="A16" s="171"/>
      <c r="B16" s="162"/>
      <c r="C16" s="53" t="s">
        <v>101</v>
      </c>
      <c r="D16" s="53" t="s">
        <v>98</v>
      </c>
      <c r="E16" s="53" t="s">
        <v>139</v>
      </c>
      <c r="F16" s="53" t="s">
        <v>88</v>
      </c>
      <c r="G16" s="53">
        <v>6</v>
      </c>
      <c r="H16" s="53" t="s">
        <v>89</v>
      </c>
      <c r="I16" s="53">
        <v>3</v>
      </c>
      <c r="J16" s="53" t="s">
        <v>145</v>
      </c>
      <c r="K16" s="54">
        <v>9</v>
      </c>
      <c r="L16" s="54">
        <v>9</v>
      </c>
      <c r="M16" s="54">
        <v>27</v>
      </c>
      <c r="N16" s="55">
        <v>0</v>
      </c>
      <c r="O16" s="56">
        <v>27</v>
      </c>
      <c r="P16" s="170"/>
    </row>
    <row r="17" spans="1:16" ht="16.5" customHeight="1">
      <c r="A17" s="171"/>
      <c r="B17" s="163"/>
      <c r="C17" s="53" t="s">
        <v>102</v>
      </c>
      <c r="D17" s="53" t="s">
        <v>98</v>
      </c>
      <c r="E17" s="53" t="s">
        <v>139</v>
      </c>
      <c r="F17" s="53" t="s">
        <v>88</v>
      </c>
      <c r="G17" s="53">
        <v>6</v>
      </c>
      <c r="H17" s="53" t="s">
        <v>89</v>
      </c>
      <c r="I17" s="53">
        <v>1</v>
      </c>
      <c r="J17" s="53" t="s">
        <v>146</v>
      </c>
      <c r="K17" s="54">
        <v>2400</v>
      </c>
      <c r="L17" s="54">
        <v>2400</v>
      </c>
      <c r="M17" s="54">
        <v>2400</v>
      </c>
      <c r="N17" s="55">
        <v>0</v>
      </c>
      <c r="O17" s="56">
        <v>2400</v>
      </c>
      <c r="P17" s="175"/>
    </row>
    <row r="18" spans="1:16" ht="16.5" customHeight="1" thickBot="1">
      <c r="A18" s="176"/>
      <c r="B18" s="177"/>
      <c r="C18" s="178" t="s">
        <v>103</v>
      </c>
      <c r="D18" s="178"/>
      <c r="E18" s="178"/>
      <c r="F18" s="178"/>
      <c r="G18" s="178"/>
      <c r="H18" s="178"/>
      <c r="I18" s="178"/>
      <c r="J18" s="178"/>
      <c r="K18" s="179">
        <v>137726.31</v>
      </c>
      <c r="L18" s="179">
        <v>137726.31</v>
      </c>
      <c r="M18" s="179">
        <v>260194.87</v>
      </c>
      <c r="N18" s="180">
        <v>0</v>
      </c>
      <c r="O18" s="181">
        <v>260194.87</v>
      </c>
      <c r="P18" s="182"/>
    </row>
  </sheetData>
  <mergeCells count="4">
    <mergeCell ref="A1:P1"/>
    <mergeCell ref="C18:J18"/>
    <mergeCell ref="A13:A17"/>
    <mergeCell ref="A3:A12"/>
  </mergeCells>
  <phoneticPr fontId="28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附录-All ECS报价清单-新加坡"/>
  <dimension ref="A1:M12"/>
  <sheetViews>
    <sheetView topLeftCell="A2" zoomScale="55" zoomScaleNormal="55" workbookViewId="0"/>
  </sheetViews>
  <sheetFormatPr defaultColWidth="14" defaultRowHeight="18" customHeight="1"/>
  <cols>
    <col min="1" max="1" width="27.58203125" customWidth="1"/>
    <col min="2" max="2" width="14.6640625" customWidth="1"/>
    <col min="3" max="3" width="12.6640625" customWidth="1"/>
    <col min="4" max="4" width="10.6640625" customWidth="1"/>
    <col min="5" max="5" width="8.75" customWidth="1"/>
    <col min="6" max="6" width="5.75" customWidth="1"/>
    <col min="7" max="7" width="10.6640625" customWidth="1"/>
    <col min="8" max="8" width="102.75" customWidth="1"/>
    <col min="9" max="9" width="14.6640625" customWidth="1"/>
    <col min="10" max="10" width="20.6640625" customWidth="1"/>
    <col min="11" max="11" width="14.6640625" customWidth="1"/>
    <col min="12" max="12" width="10.6640625" customWidth="1"/>
    <col min="13" max="13" width="18.6640625" customWidth="1"/>
  </cols>
  <sheetData>
    <row r="1" spans="1:13" ht="50.25" customHeight="1">
      <c r="A1" s="124" t="s">
        <v>104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25"/>
    </row>
    <row r="2" spans="1:13" ht="50.25" customHeight="1">
      <c r="A2" s="30" t="s">
        <v>105</v>
      </c>
      <c r="B2" s="31" t="s">
        <v>72</v>
      </c>
      <c r="C2" s="31" t="s">
        <v>73</v>
      </c>
      <c r="D2" s="31" t="s">
        <v>74</v>
      </c>
      <c r="E2" s="31" t="s">
        <v>75</v>
      </c>
      <c r="F2" s="31" t="s">
        <v>76</v>
      </c>
      <c r="G2" s="31" t="s">
        <v>77</v>
      </c>
      <c r="H2" s="31" t="s">
        <v>78</v>
      </c>
      <c r="I2" s="31" t="s">
        <v>79</v>
      </c>
      <c r="J2" s="31" t="s">
        <v>80</v>
      </c>
      <c r="K2" s="31" t="s">
        <v>81</v>
      </c>
      <c r="L2" s="31" t="s">
        <v>82</v>
      </c>
      <c r="M2" s="28" t="s">
        <v>83</v>
      </c>
    </row>
    <row r="3" spans="1:13" ht="99.75" customHeight="1">
      <c r="A3" s="32" t="s">
        <v>106</v>
      </c>
      <c r="B3" s="29" t="s">
        <v>86</v>
      </c>
      <c r="C3" s="29" t="s">
        <v>87</v>
      </c>
      <c r="D3" s="29" t="s">
        <v>88</v>
      </c>
      <c r="E3" s="33">
        <v>6</v>
      </c>
      <c r="F3" s="29" t="s">
        <v>89</v>
      </c>
      <c r="G3" s="33">
        <v>4</v>
      </c>
      <c r="H3" s="29" t="s">
        <v>107</v>
      </c>
      <c r="I3" s="34">
        <v>6298.57</v>
      </c>
      <c r="J3" s="34">
        <v>6298.57</v>
      </c>
      <c r="K3" s="34">
        <v>25194.28</v>
      </c>
      <c r="L3" s="35">
        <v>0</v>
      </c>
      <c r="M3" s="36">
        <v>25194.28</v>
      </c>
    </row>
    <row r="4" spans="1:13" ht="99.75" customHeight="1">
      <c r="A4" s="32" t="s">
        <v>108</v>
      </c>
      <c r="B4" s="29" t="s">
        <v>86</v>
      </c>
      <c r="C4" s="29" t="s">
        <v>87</v>
      </c>
      <c r="D4" s="29" t="s">
        <v>88</v>
      </c>
      <c r="E4" s="33">
        <v>6</v>
      </c>
      <c r="F4" s="29" t="s">
        <v>89</v>
      </c>
      <c r="G4" s="33">
        <v>5</v>
      </c>
      <c r="H4" s="29" t="s">
        <v>109</v>
      </c>
      <c r="I4" s="34">
        <v>21002.2</v>
      </c>
      <c r="J4" s="34">
        <v>21002.2</v>
      </c>
      <c r="K4" s="34">
        <v>105010.98</v>
      </c>
      <c r="L4" s="35">
        <v>0</v>
      </c>
      <c r="M4" s="36">
        <v>105010.98</v>
      </c>
    </row>
    <row r="5" spans="1:13" ht="99.75" customHeight="1">
      <c r="A5" s="32" t="s">
        <v>110</v>
      </c>
      <c r="B5" s="29" t="s">
        <v>86</v>
      </c>
      <c r="C5" s="29" t="s">
        <v>87</v>
      </c>
      <c r="D5" s="29" t="s">
        <v>88</v>
      </c>
      <c r="E5" s="33">
        <v>6</v>
      </c>
      <c r="F5" s="29" t="s">
        <v>89</v>
      </c>
      <c r="G5" s="33">
        <v>1</v>
      </c>
      <c r="H5" s="29" t="s">
        <v>111</v>
      </c>
      <c r="I5" s="34">
        <v>11840.3</v>
      </c>
      <c r="J5" s="34">
        <v>11840.3</v>
      </c>
      <c r="K5" s="34">
        <v>11840.3</v>
      </c>
      <c r="L5" s="35">
        <v>0</v>
      </c>
      <c r="M5" s="36">
        <v>11840.3</v>
      </c>
    </row>
    <row r="6" spans="1:13" ht="99.75" customHeight="1">
      <c r="A6" s="32" t="s">
        <v>112</v>
      </c>
      <c r="B6" s="29" t="s">
        <v>86</v>
      </c>
      <c r="C6" s="29" t="s">
        <v>87</v>
      </c>
      <c r="D6" s="29" t="s">
        <v>88</v>
      </c>
      <c r="E6" s="33">
        <v>6</v>
      </c>
      <c r="F6" s="29" t="s">
        <v>89</v>
      </c>
      <c r="G6" s="33">
        <v>5</v>
      </c>
      <c r="H6" s="29" t="s">
        <v>113</v>
      </c>
      <c r="I6" s="34">
        <v>20245.3</v>
      </c>
      <c r="J6" s="34">
        <v>20245.3</v>
      </c>
      <c r="K6" s="34">
        <v>101226.48</v>
      </c>
      <c r="L6" s="35">
        <v>0</v>
      </c>
      <c r="M6" s="36">
        <v>101226.48</v>
      </c>
    </row>
    <row r="7" spans="1:13" ht="99.75" customHeight="1">
      <c r="A7" s="32" t="s">
        <v>114</v>
      </c>
      <c r="B7" s="29" t="s">
        <v>86</v>
      </c>
      <c r="C7" s="29" t="s">
        <v>87</v>
      </c>
      <c r="D7" s="29" t="s">
        <v>88</v>
      </c>
      <c r="E7" s="33">
        <v>6</v>
      </c>
      <c r="F7" s="29" t="s">
        <v>89</v>
      </c>
      <c r="G7" s="33">
        <v>2</v>
      </c>
      <c r="H7" s="29" t="s">
        <v>126</v>
      </c>
      <c r="I7" s="34">
        <v>57087.43</v>
      </c>
      <c r="J7" s="34">
        <v>57087.43</v>
      </c>
      <c r="K7" s="34">
        <v>114174.86</v>
      </c>
      <c r="L7" s="35">
        <v>0</v>
      </c>
      <c r="M7" s="36">
        <v>114174.86</v>
      </c>
    </row>
    <row r="8" spans="1:13" ht="39.75" customHeight="1">
      <c r="A8" s="126" t="s">
        <v>103</v>
      </c>
      <c r="B8" s="127"/>
      <c r="C8" s="127"/>
      <c r="D8" s="127"/>
      <c r="E8" s="127"/>
      <c r="F8" s="127"/>
      <c r="G8" s="127"/>
      <c r="H8" s="127"/>
      <c r="I8" s="37">
        <v>116473.79</v>
      </c>
      <c r="J8" s="37">
        <v>116473.79</v>
      </c>
      <c r="K8" s="37">
        <v>357446.9</v>
      </c>
      <c r="L8" s="38">
        <v>0</v>
      </c>
      <c r="M8" s="39">
        <v>357446.9</v>
      </c>
    </row>
    <row r="12" spans="1:13" ht="84" customHeight="1">
      <c r="A12" s="128" t="s">
        <v>115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30"/>
    </row>
  </sheetData>
  <mergeCells count="3">
    <mergeCell ref="A1:M1"/>
    <mergeCell ref="A8:H8"/>
    <mergeCell ref="A12:M12"/>
  </mergeCells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附录1.原始资源需求"/>
  <dimension ref="A1:O23"/>
  <sheetViews>
    <sheetView zoomScale="70" zoomScaleNormal="70" workbookViewId="0">
      <selection activeCell="E8" sqref="E8"/>
    </sheetView>
  </sheetViews>
  <sheetFormatPr defaultColWidth="14" defaultRowHeight="14"/>
  <cols>
    <col min="1" max="1" width="3.83203125" bestFit="1" customWidth="1"/>
    <col min="2" max="2" width="21.25" customWidth="1"/>
    <col min="3" max="3" width="43.5" bestFit="1" customWidth="1"/>
    <col min="4" max="4" width="12.08203125" bestFit="1" customWidth="1"/>
    <col min="5" max="5" width="14.5" bestFit="1" customWidth="1"/>
    <col min="6" max="6" width="10.08203125" bestFit="1" customWidth="1"/>
    <col min="7" max="7" width="3.83203125" bestFit="1" customWidth="1"/>
    <col min="8" max="8" width="8.25" bestFit="1" customWidth="1"/>
    <col min="9" max="9" width="8.75" bestFit="1" customWidth="1"/>
    <col min="10" max="10" width="8.9140625" bestFit="1" customWidth="1"/>
    <col min="11" max="11" width="47.75" bestFit="1" customWidth="1"/>
    <col min="13" max="13" width="25.25" customWidth="1"/>
  </cols>
  <sheetData>
    <row r="1" spans="1:15">
      <c r="A1" s="79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</row>
    <row r="2" spans="1:15">
      <c r="A2" s="80" t="s">
        <v>11</v>
      </c>
      <c r="B2" s="131" t="s">
        <v>12</v>
      </c>
      <c r="C2" s="132"/>
      <c r="D2" s="81" t="s">
        <v>13</v>
      </c>
      <c r="E2" s="82" t="s">
        <v>13</v>
      </c>
      <c r="F2" s="83"/>
      <c r="G2" s="82" t="s">
        <v>13</v>
      </c>
      <c r="H2" s="82" t="s">
        <v>13</v>
      </c>
      <c r="I2" s="82" t="s">
        <v>13</v>
      </c>
      <c r="J2" s="82" t="s">
        <v>13</v>
      </c>
      <c r="K2" s="57" t="s">
        <v>13</v>
      </c>
    </row>
    <row r="3" spans="1:15">
      <c r="A3" s="84" t="s">
        <v>14</v>
      </c>
      <c r="B3" s="133" t="s">
        <v>15</v>
      </c>
      <c r="C3" s="132"/>
      <c r="D3" s="85" t="s">
        <v>13</v>
      </c>
      <c r="E3" s="86" t="s">
        <v>13</v>
      </c>
      <c r="F3" s="87"/>
      <c r="G3" s="86" t="s">
        <v>13</v>
      </c>
      <c r="H3" s="86" t="s">
        <v>13</v>
      </c>
      <c r="I3" s="86" t="s">
        <v>13</v>
      </c>
      <c r="J3" s="86" t="s">
        <v>13</v>
      </c>
      <c r="K3" s="88" t="s">
        <v>13</v>
      </c>
    </row>
    <row r="4" spans="1:15" ht="52.5">
      <c r="A4" s="89" t="s">
        <v>16</v>
      </c>
      <c r="B4" s="95" t="s">
        <v>54</v>
      </c>
      <c r="C4" s="91" t="s">
        <v>224</v>
      </c>
      <c r="D4" s="90" t="s">
        <v>18</v>
      </c>
      <c r="E4" s="91" t="s">
        <v>24</v>
      </c>
      <c r="F4" s="92">
        <v>3</v>
      </c>
      <c r="G4" s="92">
        <f>16*F4</f>
        <v>48</v>
      </c>
      <c r="H4" s="92">
        <f>64*F4</f>
        <v>192</v>
      </c>
      <c r="I4" s="93">
        <f>1*F4</f>
        <v>3</v>
      </c>
      <c r="J4" s="92">
        <v>0</v>
      </c>
      <c r="K4" s="91" t="s">
        <v>20</v>
      </c>
      <c r="L4" s="1"/>
      <c r="O4" s="1"/>
    </row>
    <row r="5" spans="1:15" ht="52.5">
      <c r="A5" s="89" t="s">
        <v>21</v>
      </c>
      <c r="B5" s="95" t="s">
        <v>57</v>
      </c>
      <c r="C5" s="91" t="s">
        <v>225</v>
      </c>
      <c r="D5" s="90" t="s">
        <v>23</v>
      </c>
      <c r="E5" s="91" t="s">
        <v>24</v>
      </c>
      <c r="F5" s="153">
        <v>4</v>
      </c>
      <c r="G5" s="92">
        <f>40*F5</f>
        <v>160</v>
      </c>
      <c r="H5" s="92">
        <f>128*F5</f>
        <v>512</v>
      </c>
      <c r="I5" s="93">
        <f>16*F5</f>
        <v>64</v>
      </c>
      <c r="J5" s="92">
        <v>0</v>
      </c>
      <c r="K5" s="91" t="s">
        <v>127</v>
      </c>
      <c r="O5" s="2"/>
    </row>
    <row r="6" spans="1:15" ht="52.5">
      <c r="A6" s="89" t="s">
        <v>25</v>
      </c>
      <c r="B6" s="95" t="s">
        <v>59</v>
      </c>
      <c r="C6" s="91" t="s">
        <v>226</v>
      </c>
      <c r="D6" s="90" t="s">
        <v>27</v>
      </c>
      <c r="E6" s="91" t="s">
        <v>19</v>
      </c>
      <c r="F6" s="94">
        <v>2</v>
      </c>
      <c r="G6" s="92">
        <f>40*F6</f>
        <v>80</v>
      </c>
      <c r="H6" s="92">
        <f>128*F6</f>
        <v>256</v>
      </c>
      <c r="I6" s="93">
        <f>2*F6</f>
        <v>4</v>
      </c>
      <c r="J6" s="92">
        <v>0</v>
      </c>
      <c r="K6" s="91" t="s">
        <v>28</v>
      </c>
      <c r="M6" s="3"/>
      <c r="O6" s="2"/>
    </row>
    <row r="7" spans="1:15" ht="63">
      <c r="A7" s="89" t="s">
        <v>29</v>
      </c>
      <c r="B7" s="95" t="s">
        <v>205</v>
      </c>
      <c r="C7" s="91" t="s">
        <v>227</v>
      </c>
      <c r="D7" s="90" t="s">
        <v>27</v>
      </c>
      <c r="E7" s="91" t="s">
        <v>19</v>
      </c>
      <c r="F7" s="92">
        <v>1</v>
      </c>
      <c r="G7" s="92">
        <f>40*F7</f>
        <v>40</v>
      </c>
      <c r="H7" s="92">
        <f>128*F7</f>
        <v>128</v>
      </c>
      <c r="I7" s="93">
        <f>1*F7</f>
        <v>1</v>
      </c>
      <c r="J7" s="92" t="s">
        <v>130</v>
      </c>
      <c r="K7" s="91" t="s">
        <v>134</v>
      </c>
      <c r="M7" s="3"/>
      <c r="O7" s="2"/>
    </row>
    <row r="8" spans="1:15" ht="63">
      <c r="A8" s="89" t="s">
        <v>30</v>
      </c>
      <c r="B8" s="95" t="s">
        <v>206</v>
      </c>
      <c r="C8" s="91" t="s">
        <v>228</v>
      </c>
      <c r="D8" s="90" t="s">
        <v>27</v>
      </c>
      <c r="E8" s="91" t="s">
        <v>19</v>
      </c>
      <c r="F8" s="92">
        <v>1</v>
      </c>
      <c r="G8" s="92">
        <f>40*F8</f>
        <v>40</v>
      </c>
      <c r="H8" s="92">
        <f>128*F8</f>
        <v>128</v>
      </c>
      <c r="I8" s="93">
        <f>1*F8</f>
        <v>1</v>
      </c>
      <c r="J8" s="92" t="s">
        <v>131</v>
      </c>
      <c r="K8" s="91" t="s">
        <v>128</v>
      </c>
      <c r="M8" s="3"/>
      <c r="O8" s="1"/>
    </row>
    <row r="9" spans="1:15" ht="63">
      <c r="A9" s="89" t="s">
        <v>129</v>
      </c>
      <c r="B9" s="95" t="s">
        <v>64</v>
      </c>
      <c r="C9" s="91" t="s">
        <v>229</v>
      </c>
      <c r="D9" s="90" t="s">
        <v>27</v>
      </c>
      <c r="E9" s="91" t="s">
        <v>19</v>
      </c>
      <c r="F9" s="92">
        <v>1</v>
      </c>
      <c r="G9" s="92">
        <f>32*F9</f>
        <v>32</v>
      </c>
      <c r="H9" s="92">
        <f>128*F9</f>
        <v>128</v>
      </c>
      <c r="I9" s="93">
        <f>2*F9</f>
        <v>2</v>
      </c>
      <c r="J9" s="92" t="s">
        <v>132</v>
      </c>
      <c r="K9" s="91" t="s">
        <v>31</v>
      </c>
      <c r="M9" s="3"/>
      <c r="O9" s="1"/>
    </row>
    <row r="10" spans="1:15">
      <c r="A10" s="84" t="s">
        <v>32</v>
      </c>
      <c r="B10" s="133" t="s">
        <v>33</v>
      </c>
      <c r="C10" s="132"/>
      <c r="D10" s="85" t="s">
        <v>13</v>
      </c>
      <c r="E10" s="86" t="s">
        <v>13</v>
      </c>
      <c r="F10" s="87"/>
      <c r="G10" s="86" t="s">
        <v>13</v>
      </c>
      <c r="H10" s="86" t="s">
        <v>13</v>
      </c>
      <c r="I10" s="86" t="s">
        <v>13</v>
      </c>
      <c r="J10" s="86" t="s">
        <v>13</v>
      </c>
      <c r="K10" s="88" t="s">
        <v>13</v>
      </c>
      <c r="M10" s="4"/>
    </row>
    <row r="11" spans="1:15" ht="60" customHeight="1">
      <c r="A11" s="104" t="s">
        <v>35</v>
      </c>
      <c r="B11" s="105" t="s">
        <v>231</v>
      </c>
      <c r="C11" s="106" t="s">
        <v>232</v>
      </c>
      <c r="D11" s="107" t="s">
        <v>27</v>
      </c>
      <c r="E11" s="106" t="s">
        <v>24</v>
      </c>
      <c r="F11" s="154">
        <v>3</v>
      </c>
      <c r="G11" s="108">
        <f>16*F11</f>
        <v>48</v>
      </c>
      <c r="H11" s="108">
        <f>64*F11</f>
        <v>192</v>
      </c>
      <c r="I11" s="109">
        <f>3*F11</f>
        <v>9</v>
      </c>
      <c r="J11" s="108">
        <v>0</v>
      </c>
      <c r="K11" s="106" t="s">
        <v>34</v>
      </c>
    </row>
    <row r="12" spans="1:15" s="98" customFormat="1" ht="16.5" customHeight="1">
      <c r="A12" s="131" t="s">
        <v>230</v>
      </c>
      <c r="B12" s="132"/>
      <c r="C12" s="97"/>
      <c r="D12" s="97"/>
      <c r="E12" s="97"/>
      <c r="F12" s="111"/>
      <c r="G12" s="97"/>
      <c r="H12" s="97"/>
      <c r="I12" s="97"/>
      <c r="J12" s="97"/>
      <c r="K12" s="97"/>
    </row>
    <row r="13" spans="1:15" s="98" customFormat="1" ht="16.5">
      <c r="A13" s="110">
        <v>1</v>
      </c>
      <c r="B13" s="110" t="s">
        <v>208</v>
      </c>
      <c r="C13" s="110" t="s">
        <v>209</v>
      </c>
      <c r="D13" s="110"/>
      <c r="E13" s="110"/>
      <c r="F13" s="110">
        <v>2</v>
      </c>
      <c r="G13" s="110"/>
      <c r="H13" s="110"/>
      <c r="I13" s="110"/>
      <c r="J13" s="110"/>
      <c r="K13" s="110"/>
      <c r="L13" s="100"/>
      <c r="M13" s="101"/>
    </row>
    <row r="14" spans="1:15" s="98" customFormat="1" ht="16.5">
      <c r="A14" s="110">
        <v>2</v>
      </c>
      <c r="B14" s="95" t="s">
        <v>210</v>
      </c>
      <c r="C14" s="95" t="s">
        <v>211</v>
      </c>
      <c r="D14" s="95"/>
      <c r="E14" s="95"/>
      <c r="F14" s="95">
        <v>2</v>
      </c>
      <c r="G14" s="95"/>
      <c r="H14" s="95"/>
      <c r="I14" s="95"/>
      <c r="J14" s="95"/>
      <c r="K14" s="95"/>
      <c r="L14" s="100"/>
      <c r="M14" s="101"/>
    </row>
    <row r="15" spans="1:15" s="98" customFormat="1" ht="16.5">
      <c r="A15" s="110">
        <v>3</v>
      </c>
      <c r="B15" s="95" t="s">
        <v>213</v>
      </c>
      <c r="C15" s="95" t="s">
        <v>212</v>
      </c>
      <c r="D15" s="95"/>
      <c r="E15" s="95"/>
      <c r="F15" s="95">
        <v>2</v>
      </c>
      <c r="G15" s="95"/>
      <c r="H15" s="95"/>
      <c r="I15" s="95"/>
      <c r="J15" s="95"/>
      <c r="K15" s="95"/>
      <c r="L15" s="100"/>
      <c r="M15" s="101"/>
    </row>
    <row r="16" spans="1:15" s="98" customFormat="1" ht="16.5">
      <c r="A16" s="110">
        <v>4</v>
      </c>
      <c r="B16" s="110" t="s">
        <v>214</v>
      </c>
      <c r="C16" s="110" t="s">
        <v>223</v>
      </c>
      <c r="D16" s="110"/>
      <c r="E16" s="110"/>
      <c r="F16" s="110">
        <v>2</v>
      </c>
      <c r="G16" s="110"/>
      <c r="H16" s="110"/>
      <c r="I16" s="110"/>
      <c r="J16" s="110"/>
      <c r="K16" s="110"/>
      <c r="L16" s="100"/>
      <c r="M16" s="101"/>
    </row>
    <row r="17" spans="1:13" s="98" customFormat="1" ht="13.5" customHeight="1">
      <c r="A17" s="110">
        <v>5</v>
      </c>
      <c r="B17" s="110" t="s">
        <v>218</v>
      </c>
      <c r="C17" s="110" t="s">
        <v>222</v>
      </c>
      <c r="D17" s="110"/>
      <c r="E17" s="110"/>
      <c r="F17" s="110">
        <v>3</v>
      </c>
      <c r="G17" s="110"/>
      <c r="H17" s="110"/>
      <c r="I17" s="110"/>
      <c r="J17" s="110"/>
      <c r="K17" s="110"/>
      <c r="L17" s="100"/>
      <c r="M17" s="101"/>
    </row>
    <row r="18" spans="1:13" s="98" customFormat="1" ht="16.5">
      <c r="A18" s="110">
        <v>6</v>
      </c>
      <c r="B18" s="110" t="s">
        <v>219</v>
      </c>
      <c r="C18" s="110" t="s">
        <v>215</v>
      </c>
      <c r="D18" s="110"/>
      <c r="E18" s="110"/>
      <c r="F18" s="110">
        <v>1</v>
      </c>
      <c r="G18" s="110"/>
      <c r="H18" s="110"/>
      <c r="I18" s="110"/>
      <c r="J18" s="110"/>
      <c r="K18" s="110"/>
      <c r="L18" s="100"/>
      <c r="M18" s="101"/>
    </row>
    <row r="19" spans="1:13" s="99" customFormat="1" ht="14" customHeight="1">
      <c r="A19" s="110">
        <v>7</v>
      </c>
      <c r="B19" s="110" t="s">
        <v>220</v>
      </c>
      <c r="C19" s="110" t="s">
        <v>221</v>
      </c>
      <c r="D19" s="110"/>
      <c r="E19" s="110"/>
      <c r="F19" s="110">
        <v>2</v>
      </c>
      <c r="G19" s="110"/>
      <c r="H19" s="110"/>
      <c r="I19" s="110"/>
      <c r="J19" s="110"/>
      <c r="K19" s="110"/>
      <c r="L19" s="100"/>
      <c r="M19" s="102"/>
    </row>
    <row r="20" spans="1:13" s="98" customFormat="1" ht="11" customHeight="1">
      <c r="A20" s="110">
        <v>8</v>
      </c>
      <c r="B20" s="95" t="s">
        <v>216</v>
      </c>
      <c r="C20" s="95" t="s">
        <v>217</v>
      </c>
      <c r="D20" s="95"/>
      <c r="E20" s="95"/>
      <c r="F20" s="95">
        <v>2</v>
      </c>
      <c r="G20" s="95"/>
      <c r="H20" s="95"/>
      <c r="I20" s="95"/>
      <c r="J20" s="95"/>
      <c r="K20" s="95"/>
    </row>
    <row r="21" spans="1:13">
      <c r="L21" s="103"/>
      <c r="M21" s="103"/>
    </row>
    <row r="22" spans="1:13">
      <c r="L22" s="103"/>
      <c r="M22" s="103"/>
    </row>
    <row r="23" spans="1:13">
      <c r="L23" s="103"/>
      <c r="M23" s="103"/>
    </row>
  </sheetData>
  <mergeCells count="4">
    <mergeCell ref="B2:C2"/>
    <mergeCell ref="B3:C3"/>
    <mergeCell ref="B10:C10"/>
    <mergeCell ref="A12:B12"/>
  </mergeCells>
  <phoneticPr fontId="2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附录2.原始资源需求-映射到华为云"/>
  <dimension ref="A1:U17"/>
  <sheetViews>
    <sheetView tabSelected="1" zoomScale="70" zoomScaleNormal="70" workbookViewId="0">
      <pane xSplit="6" topLeftCell="G1" activePane="topRight" state="frozen"/>
      <selection pane="topRight" activeCell="K17" sqref="K17"/>
    </sheetView>
  </sheetViews>
  <sheetFormatPr defaultColWidth="9" defaultRowHeight="14"/>
  <cols>
    <col min="1" max="1" width="12.08203125" bestFit="1" customWidth="1"/>
    <col min="2" max="2" width="14.33203125" customWidth="1"/>
    <col min="3" max="3" width="10.58203125" bestFit="1" customWidth="1"/>
    <col min="4" max="4" width="14.58203125" bestFit="1" customWidth="1"/>
    <col min="5" max="5" width="14.1640625" bestFit="1" customWidth="1"/>
    <col min="6" max="6" width="9.75" bestFit="1" customWidth="1"/>
    <col min="7" max="7" width="12.33203125" bestFit="1" customWidth="1"/>
    <col min="8" max="8" width="12.08203125" bestFit="1" customWidth="1"/>
    <col min="9" max="9" width="7.6640625" bestFit="1" customWidth="1"/>
    <col min="10" max="10" width="9" bestFit="1" customWidth="1"/>
    <col min="11" max="11" width="9.58203125" bestFit="1" customWidth="1"/>
    <col min="12" max="12" width="12.1640625" bestFit="1" customWidth="1"/>
    <col min="13" max="13" width="9.5" bestFit="1" customWidth="1"/>
    <col min="14" max="14" width="16.4140625" bestFit="1" customWidth="1"/>
    <col min="15" max="15" width="11.6640625" bestFit="1" customWidth="1"/>
    <col min="16" max="16" width="14.58203125" bestFit="1" customWidth="1"/>
    <col min="17" max="17" width="14.1640625" bestFit="1" customWidth="1"/>
    <col min="18" max="18" width="17.1640625" bestFit="1" customWidth="1"/>
    <col min="19" max="19" width="9.5" bestFit="1" customWidth="1"/>
    <col min="20" max="20" width="112.08203125" bestFit="1" customWidth="1"/>
    <col min="21" max="21" width="17.1640625" customWidth="1"/>
    <col min="22" max="26" width="9.08203125"/>
  </cols>
  <sheetData>
    <row r="1" spans="1:21" ht="15">
      <c r="A1" s="134" t="s">
        <v>36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6"/>
    </row>
    <row r="2" spans="1:21">
      <c r="A2" s="137" t="s">
        <v>37</v>
      </c>
      <c r="B2" s="139" t="s">
        <v>38</v>
      </c>
      <c r="C2" s="156" t="s">
        <v>235</v>
      </c>
      <c r="D2" s="141"/>
      <c r="E2" s="141"/>
      <c r="F2" s="141"/>
      <c r="G2" s="157" t="s">
        <v>236</v>
      </c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5"/>
      <c r="T2" s="6"/>
    </row>
    <row r="3" spans="1:21" ht="14.5" thickBot="1">
      <c r="A3" s="138"/>
      <c r="B3" s="140"/>
      <c r="C3" s="7" t="s">
        <v>39</v>
      </c>
      <c r="D3" s="7" t="s">
        <v>40</v>
      </c>
      <c r="E3" s="7" t="s">
        <v>41</v>
      </c>
      <c r="F3" s="7" t="s">
        <v>42</v>
      </c>
      <c r="G3" s="8" t="s">
        <v>43</v>
      </c>
      <c r="H3" s="8" t="s">
        <v>44</v>
      </c>
      <c r="I3" s="8" t="s">
        <v>45</v>
      </c>
      <c r="J3" s="8" t="s">
        <v>46</v>
      </c>
      <c r="K3" s="8" t="s">
        <v>47</v>
      </c>
      <c r="L3" s="8" t="s">
        <v>48</v>
      </c>
      <c r="M3" s="8" t="s">
        <v>49</v>
      </c>
      <c r="N3" s="8" t="s">
        <v>50</v>
      </c>
      <c r="O3" s="7" t="s">
        <v>51</v>
      </c>
      <c r="P3" s="7" t="s">
        <v>40</v>
      </c>
      <c r="Q3" s="7" t="s">
        <v>41</v>
      </c>
      <c r="R3" s="7" t="s">
        <v>52</v>
      </c>
      <c r="S3" s="7" t="s">
        <v>49</v>
      </c>
      <c r="T3" s="9" t="s">
        <v>53</v>
      </c>
    </row>
    <row r="4" spans="1:21">
      <c r="A4" s="142" t="s">
        <v>15</v>
      </c>
      <c r="B4" s="10" t="s">
        <v>54</v>
      </c>
      <c r="C4" s="11">
        <f>'附录1.原始资源需求(物理机)'!G4</f>
        <v>48</v>
      </c>
      <c r="D4" s="11">
        <f>'附录1.原始资源需求(物理机)'!H4</f>
        <v>192</v>
      </c>
      <c r="E4" s="11">
        <f>'附录1.原始资源需求(物理机)'!I4</f>
        <v>3</v>
      </c>
      <c r="F4" s="11">
        <f>'附录1.原始资源需求(物理机)'!J4</f>
        <v>0</v>
      </c>
      <c r="G4" s="12" t="s">
        <v>55</v>
      </c>
      <c r="H4" s="13" t="s">
        <v>56</v>
      </c>
      <c r="I4" s="13">
        <v>3</v>
      </c>
      <c r="J4" s="13">
        <v>32</v>
      </c>
      <c r="K4" s="13">
        <v>64</v>
      </c>
      <c r="L4" s="13">
        <v>0</v>
      </c>
      <c r="M4" s="13">
        <v>0</v>
      </c>
      <c r="N4" s="13">
        <v>1</v>
      </c>
      <c r="O4" s="11">
        <f t="shared" ref="O4:O9" si="0">I4*J4</f>
        <v>96</v>
      </c>
      <c r="P4" s="11">
        <f t="shared" ref="P4:P9" si="1">I4*K4</f>
        <v>192</v>
      </c>
      <c r="Q4" s="11">
        <f t="shared" ref="Q4:Q9" si="2">I4*N4</f>
        <v>3</v>
      </c>
      <c r="R4" s="11">
        <f>L4*I4</f>
        <v>0</v>
      </c>
      <c r="S4" s="11">
        <f t="shared" ref="S4:S9" si="3">M4</f>
        <v>0</v>
      </c>
      <c r="T4" s="14"/>
    </row>
    <row r="5" spans="1:21">
      <c r="A5" s="143"/>
      <c r="B5" s="15" t="s">
        <v>57</v>
      </c>
      <c r="C5" s="16">
        <f>'附录1.原始资源需求(物理机)'!G5</f>
        <v>160</v>
      </c>
      <c r="D5" s="16">
        <f>'附录1.原始资源需求(物理机)'!H5</f>
        <v>512</v>
      </c>
      <c r="E5" s="16">
        <f>'附录1.原始资源需求(物理机)'!I5</f>
        <v>64</v>
      </c>
      <c r="F5" s="16">
        <f>'附录1.原始资源需求(物理机)'!J5</f>
        <v>0</v>
      </c>
      <c r="G5" s="17" t="s">
        <v>55</v>
      </c>
      <c r="H5" s="18" t="s">
        <v>58</v>
      </c>
      <c r="I5" s="18">
        <v>4</v>
      </c>
      <c r="J5" s="18">
        <v>64</v>
      </c>
      <c r="K5" s="18">
        <v>128</v>
      </c>
      <c r="L5" s="18">
        <v>0</v>
      </c>
      <c r="M5" s="18">
        <v>0</v>
      </c>
      <c r="N5" s="18">
        <v>16</v>
      </c>
      <c r="O5" s="16">
        <f t="shared" si="0"/>
        <v>256</v>
      </c>
      <c r="P5" s="16">
        <f t="shared" si="1"/>
        <v>512</v>
      </c>
      <c r="Q5" s="16">
        <f t="shared" si="2"/>
        <v>64</v>
      </c>
      <c r="R5" s="16">
        <f>L5*I5</f>
        <v>0</v>
      </c>
      <c r="S5" s="16">
        <f t="shared" si="3"/>
        <v>0</v>
      </c>
      <c r="T5" s="19"/>
    </row>
    <row r="6" spans="1:21">
      <c r="A6" s="143"/>
      <c r="B6" s="15" t="s">
        <v>59</v>
      </c>
      <c r="C6" s="16">
        <f>'附录1.原始资源需求(物理机)'!G6</f>
        <v>80</v>
      </c>
      <c r="D6" s="16">
        <f>'附录1.原始资源需求(物理机)'!H6</f>
        <v>256</v>
      </c>
      <c r="E6" s="16">
        <f>'附录1.原始资源需求(物理机)'!I6</f>
        <v>4</v>
      </c>
      <c r="F6" s="16">
        <f>'附录1.原始资源需求(物理机)'!J6</f>
        <v>0</v>
      </c>
      <c r="G6" s="17" t="s">
        <v>55</v>
      </c>
      <c r="H6" s="18" t="s">
        <v>58</v>
      </c>
      <c r="I6" s="18">
        <v>2</v>
      </c>
      <c r="J6" s="18">
        <v>64</v>
      </c>
      <c r="K6" s="18">
        <v>128</v>
      </c>
      <c r="L6" s="18">
        <v>0</v>
      </c>
      <c r="M6" s="18">
        <v>0</v>
      </c>
      <c r="N6" s="18">
        <v>2</v>
      </c>
      <c r="O6" s="16">
        <f t="shared" si="0"/>
        <v>128</v>
      </c>
      <c r="P6" s="16">
        <f t="shared" si="1"/>
        <v>256</v>
      </c>
      <c r="Q6" s="16">
        <f t="shared" si="2"/>
        <v>4</v>
      </c>
      <c r="R6" s="16">
        <f>L6*I6</f>
        <v>0</v>
      </c>
      <c r="S6" s="16">
        <f t="shared" si="3"/>
        <v>0</v>
      </c>
      <c r="T6" s="19"/>
    </row>
    <row r="7" spans="1:21" ht="70">
      <c r="A7" s="143"/>
      <c r="B7" s="20" t="s">
        <v>60</v>
      </c>
      <c r="C7" s="16">
        <f>'附录1.原始资源需求(物理机)'!G7</f>
        <v>40</v>
      </c>
      <c r="D7" s="16">
        <f>'附录1.原始资源需求(物理机)'!H7</f>
        <v>128</v>
      </c>
      <c r="E7" s="16">
        <f>'附录1.原始资源需求(物理机)'!I7</f>
        <v>1</v>
      </c>
      <c r="F7" s="16" t="str">
        <f>'附录1.原始资源需求(物理机)'!J7</f>
        <v>V100*2</v>
      </c>
      <c r="G7" s="17" t="s">
        <v>55</v>
      </c>
      <c r="H7" s="18" t="s">
        <v>135</v>
      </c>
      <c r="I7" s="18">
        <v>2</v>
      </c>
      <c r="J7" s="18">
        <v>32</v>
      </c>
      <c r="K7" s="18">
        <v>128</v>
      </c>
      <c r="L7" s="18">
        <v>1</v>
      </c>
      <c r="M7" s="18" t="s">
        <v>61</v>
      </c>
      <c r="N7" s="18">
        <v>1</v>
      </c>
      <c r="O7" s="16">
        <f t="shared" si="0"/>
        <v>64</v>
      </c>
      <c r="P7" s="16">
        <f t="shared" si="1"/>
        <v>256</v>
      </c>
      <c r="Q7" s="16">
        <f t="shared" si="2"/>
        <v>2</v>
      </c>
      <c r="R7" s="16">
        <f>I7*L7</f>
        <v>2</v>
      </c>
      <c r="S7" s="16" t="str">
        <f t="shared" si="3"/>
        <v>V100</v>
      </c>
      <c r="T7" s="52" t="s">
        <v>136</v>
      </c>
      <c r="U7" s="21"/>
    </row>
    <row r="8" spans="1:21" ht="70">
      <c r="A8" s="143"/>
      <c r="B8" s="15" t="s">
        <v>62</v>
      </c>
      <c r="C8" s="16">
        <f>'附录1.原始资源需求(物理机)'!G8</f>
        <v>40</v>
      </c>
      <c r="D8" s="16">
        <f>'附录1.原始资源需求(物理机)'!H8</f>
        <v>128</v>
      </c>
      <c r="E8" s="16">
        <f>'附录1.原始资源需求(物理机)'!I8</f>
        <v>1</v>
      </c>
      <c r="F8" s="16" t="str">
        <f>'附录1.原始资源需求(物理机)'!J8</f>
        <v>V100*1</v>
      </c>
      <c r="G8" s="17" t="s">
        <v>55</v>
      </c>
      <c r="H8" s="18" t="s">
        <v>63</v>
      </c>
      <c r="I8" s="18">
        <v>1</v>
      </c>
      <c r="J8" s="18">
        <v>32</v>
      </c>
      <c r="K8" s="18">
        <v>128</v>
      </c>
      <c r="L8" s="18">
        <v>1</v>
      </c>
      <c r="M8" s="18" t="s">
        <v>61</v>
      </c>
      <c r="N8" s="18">
        <v>1</v>
      </c>
      <c r="O8" s="16">
        <f t="shared" si="0"/>
        <v>32</v>
      </c>
      <c r="P8" s="16">
        <f t="shared" si="1"/>
        <v>128</v>
      </c>
      <c r="Q8" s="16">
        <f t="shared" si="2"/>
        <v>1</v>
      </c>
      <c r="R8" s="16">
        <f>I8*L8</f>
        <v>1</v>
      </c>
      <c r="S8" s="16" t="str">
        <f t="shared" si="3"/>
        <v>V100</v>
      </c>
      <c r="T8" s="52" t="s">
        <v>137</v>
      </c>
      <c r="U8" s="21"/>
    </row>
    <row r="9" spans="1:21" ht="70">
      <c r="A9" s="144"/>
      <c r="B9" s="15" t="s">
        <v>64</v>
      </c>
      <c r="C9" s="16">
        <f>'附录1.原始资源需求(物理机)'!G9</f>
        <v>32</v>
      </c>
      <c r="D9" s="16">
        <f>'附录1.原始资源需求(物理机)'!H9</f>
        <v>128</v>
      </c>
      <c r="E9" s="16">
        <f>'附录1.原始资源需求(物理机)'!I9</f>
        <v>2</v>
      </c>
      <c r="F9" s="16" t="str">
        <f>'附录1.原始资源需求(物理机)'!J9</f>
        <v>v100*1</v>
      </c>
      <c r="G9" s="17" t="s">
        <v>55</v>
      </c>
      <c r="H9" s="18" t="s">
        <v>63</v>
      </c>
      <c r="I9" s="18">
        <v>1</v>
      </c>
      <c r="J9" s="18">
        <v>32</v>
      </c>
      <c r="K9" s="18">
        <v>128</v>
      </c>
      <c r="L9" s="18">
        <v>1</v>
      </c>
      <c r="M9" s="18" t="s">
        <v>61</v>
      </c>
      <c r="N9" s="18">
        <v>2</v>
      </c>
      <c r="O9" s="16">
        <f t="shared" si="0"/>
        <v>32</v>
      </c>
      <c r="P9" s="16">
        <f t="shared" si="1"/>
        <v>128</v>
      </c>
      <c r="Q9" s="16">
        <f t="shared" si="2"/>
        <v>2</v>
      </c>
      <c r="R9" s="16">
        <f>I9*L9</f>
        <v>1</v>
      </c>
      <c r="S9" s="16" t="str">
        <f t="shared" si="3"/>
        <v>V100</v>
      </c>
      <c r="T9" s="22" t="s">
        <v>138</v>
      </c>
    </row>
    <row r="10" spans="1:21" ht="14.5" thickBot="1">
      <c r="A10" s="147" t="s">
        <v>65</v>
      </c>
      <c r="B10" s="148"/>
      <c r="C10" s="23">
        <f>SUM(C4:C9)</f>
        <v>400</v>
      </c>
      <c r="D10" s="23">
        <f>SUM(D4:D9)</f>
        <v>1344</v>
      </c>
      <c r="E10" s="23">
        <f>SUM(E4:E9)</f>
        <v>75</v>
      </c>
      <c r="F10" s="23" t="s">
        <v>133</v>
      </c>
      <c r="G10" s="149"/>
      <c r="H10" s="148"/>
      <c r="I10" s="148"/>
      <c r="J10" s="148"/>
      <c r="K10" s="148"/>
      <c r="L10" s="148"/>
      <c r="M10" s="148"/>
      <c r="N10" s="148"/>
      <c r="O10" s="23">
        <f>SUM(O4:O9)</f>
        <v>608</v>
      </c>
      <c r="P10" s="23">
        <f>SUM(P4:P9)</f>
        <v>1472</v>
      </c>
      <c r="Q10" s="23">
        <f>SUM(Q4:Q9)</f>
        <v>76</v>
      </c>
      <c r="R10" s="23">
        <f>SUM(R4:R9)</f>
        <v>4</v>
      </c>
      <c r="S10" s="23" t="s">
        <v>61</v>
      </c>
      <c r="T10" s="24"/>
    </row>
    <row r="11" spans="1:21" ht="14.5" thickBot="1">
      <c r="A11" s="150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2"/>
    </row>
    <row r="12" spans="1:21">
      <c r="A12" s="155" t="s">
        <v>66</v>
      </c>
      <c r="B12" s="25" t="s">
        <v>233</v>
      </c>
      <c r="C12" s="11">
        <f>'附录1.原始资源需求(物理机)'!G11</f>
        <v>48</v>
      </c>
      <c r="D12" s="11">
        <f>'附录1.原始资源需求(物理机)'!H11</f>
        <v>192</v>
      </c>
      <c r="E12" s="11">
        <f>'附录1.原始资源需求(物理机)'!I11</f>
        <v>9</v>
      </c>
      <c r="F12" s="11">
        <f>'附录1.原始资源需求(物理机)'!J11</f>
        <v>0</v>
      </c>
      <c r="G12" s="12" t="s">
        <v>67</v>
      </c>
      <c r="H12" s="13" t="s">
        <v>234</v>
      </c>
      <c r="I12" s="13">
        <v>3</v>
      </c>
      <c r="J12" s="13">
        <f>4*MID(H12,5,1)</f>
        <v>32</v>
      </c>
      <c r="K12" s="13">
        <f>4*MID(H12,5,1)*RIGHT(H12,1)</f>
        <v>64</v>
      </c>
      <c r="L12" s="13">
        <v>0</v>
      </c>
      <c r="M12" s="13">
        <v>0</v>
      </c>
      <c r="N12" s="13">
        <v>3</v>
      </c>
      <c r="O12" s="11">
        <f>I12*J12</f>
        <v>96</v>
      </c>
      <c r="P12" s="11">
        <f>I12*K12</f>
        <v>192</v>
      </c>
      <c r="Q12" s="11">
        <f>I12*N12</f>
        <v>9</v>
      </c>
      <c r="R12" s="11">
        <v>0</v>
      </c>
      <c r="S12" s="11">
        <v>0</v>
      </c>
      <c r="T12" s="158" t="s">
        <v>68</v>
      </c>
    </row>
    <row r="13" spans="1:21" ht="14.5" thickBot="1">
      <c r="A13" s="147" t="s">
        <v>65</v>
      </c>
      <c r="B13" s="148"/>
      <c r="C13" s="23">
        <f>SUM(C12:C12)</f>
        <v>48</v>
      </c>
      <c r="D13" s="23">
        <f>SUM(D12:D12)</f>
        <v>192</v>
      </c>
      <c r="E13" s="23">
        <f>SUM(E12:E12)</f>
        <v>9</v>
      </c>
      <c r="F13" s="23">
        <f>SUM(F12:F12)</f>
        <v>0</v>
      </c>
      <c r="G13" s="149"/>
      <c r="H13" s="148"/>
      <c r="I13" s="148"/>
      <c r="J13" s="148"/>
      <c r="K13" s="148"/>
      <c r="L13" s="148"/>
      <c r="M13" s="148"/>
      <c r="N13" s="148"/>
      <c r="O13" s="23">
        <f>SUM(O12:O12)</f>
        <v>96</v>
      </c>
      <c r="P13" s="23">
        <f>SUM(P12:P12)</f>
        <v>192</v>
      </c>
      <c r="Q13" s="23">
        <f>SUM(Q12:Q12)</f>
        <v>9</v>
      </c>
      <c r="R13" s="23">
        <f>SUM(R12:R12)</f>
        <v>0</v>
      </c>
      <c r="S13" s="23">
        <v>0</v>
      </c>
      <c r="T13" s="24"/>
    </row>
    <row r="14" spans="1:2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7"/>
    </row>
    <row r="15" spans="1:21" ht="14.5" thickBo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7"/>
    </row>
    <row r="16" spans="1:21" ht="60.5" customHeight="1" thickBot="1">
      <c r="A16" s="145" t="s">
        <v>69</v>
      </c>
      <c r="B16" s="146"/>
      <c r="C16" s="146"/>
      <c r="D16" s="146"/>
      <c r="E16" s="146"/>
      <c r="F16" s="146"/>
      <c r="G16" s="146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</row>
    <row r="17" spans="1:20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</row>
  </sheetData>
  <mergeCells count="12">
    <mergeCell ref="A4:A9"/>
    <mergeCell ref="A16:T16"/>
    <mergeCell ref="A10:B10"/>
    <mergeCell ref="G10:N10"/>
    <mergeCell ref="A11:T11"/>
    <mergeCell ref="A13:B13"/>
    <mergeCell ref="G13:N13"/>
    <mergeCell ref="A1:T1"/>
    <mergeCell ref="A2:A3"/>
    <mergeCell ref="B2:B3"/>
    <mergeCell ref="C2:F2"/>
    <mergeCell ref="G2:R2"/>
  </mergeCells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2.硬件配置-裸金属</vt:lpstr>
      <vt:lpstr>1.资源评估依据</vt:lpstr>
      <vt:lpstr>2.SI&amp;DF部署架构图</vt:lpstr>
      <vt:lpstr>3.华为云资源需求&amp;报价</vt:lpstr>
      <vt:lpstr>附录1.All ECS清单-新加坡</vt:lpstr>
      <vt:lpstr>附录1.原始资源需求(物理机)</vt:lpstr>
      <vt:lpstr>附录2.原始资源需求-映射到华为云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Peng.ma</dc:creator>
  <cp:lastModifiedBy>Peng.ma</cp:lastModifiedBy>
  <dcterms:created xsi:type="dcterms:W3CDTF">2024-04-02T16:44:52Z</dcterms:created>
  <dcterms:modified xsi:type="dcterms:W3CDTF">2024-05-24T02:41:44Z</dcterms:modified>
</cp:coreProperties>
</file>